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2（1決）固定資産台帳及び財務書類整備（TRA)\10公表\"/>
    </mc:Choice>
  </mc:AlternateContent>
  <xr:revisionPtr revIDLastSave="0" documentId="13_ncr:1_{459936C8-0166-4D27-A71F-82509E9DB20B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投資及び出資金" sheetId="6" r:id="rId6"/>
    <sheet name="基金" sheetId="7" r:id="rId7"/>
    <sheet name="貸付金" sheetId="8" r:id="rId8"/>
    <sheet name="未収金及び長期延滞債権" sheetId="9" r:id="rId9"/>
    <sheet name="地方債（借入先別）" sheetId="10" r:id="rId10"/>
    <sheet name="地方債（利率別など）" sheetId="11" r:id="rId11"/>
    <sheet name="引当金" sheetId="12" r:id="rId12"/>
    <sheet name="補助金" sheetId="13" r:id="rId13"/>
    <sheet name="財源明細" sheetId="14" r:id="rId14"/>
    <sheet name="財源情報明細" sheetId="15" r:id="rId15"/>
    <sheet name="資金明細" sheetId="16" r:id="rId16"/>
  </sheets>
  <definedNames>
    <definedName name="_xlnm.Print_Area" localSheetId="11">引当金!$A$1:$H$11</definedName>
    <definedName name="_xlnm.Print_Area" localSheetId="6">基金!$B$1:$I$28</definedName>
    <definedName name="_xlnm.Print_Area" localSheetId="14">財源情報明細!$B$1:$I$10</definedName>
    <definedName name="_xlnm.Print_Area" localSheetId="13">財源明細!$A$1:$G$45</definedName>
    <definedName name="_xlnm.Print_Area" localSheetId="7">貸付金!$B$1:$I$7</definedName>
    <definedName name="_xlnm.Print_Area" localSheetId="9">'地方債（借入先別）'!$A$1:$M$19</definedName>
    <definedName name="_xlnm.Print_Area" localSheetId="10">'地方債（利率別など）'!$A$1:$L$18</definedName>
    <definedName name="_xlnm.Print_Area" localSheetId="5">投資及び出資金!$B$1:$N$29</definedName>
    <definedName name="_xlnm.Print_Area" localSheetId="12">補助金!$A$1:$H$24</definedName>
    <definedName name="_xlnm.Print_Area" localSheetId="8">未収金及び長期延滞債権!$A$1:$H$28</definedName>
    <definedName name="_xlnm.Print_Area" localSheetId="4">有形固定資産明細!$A$1:$M$50</definedName>
  </definedNames>
  <calcPr calcId="191029"/>
</workbook>
</file>

<file path=xl/calcChain.xml><?xml version="1.0" encoding="utf-8"?>
<calcChain xmlns="http://schemas.openxmlformats.org/spreadsheetml/2006/main">
  <c r="C8" i="16" l="1"/>
  <c r="E80" i="15"/>
  <c r="H79" i="15"/>
  <c r="D79" i="15"/>
  <c r="D8" i="15" s="1"/>
  <c r="K8" i="15" s="1"/>
  <c r="G78" i="15"/>
  <c r="D78" i="15" s="1"/>
  <c r="G77" i="15"/>
  <c r="F77" i="15"/>
  <c r="F80" i="15" s="1"/>
  <c r="K76" i="15"/>
  <c r="G76" i="15"/>
  <c r="F70" i="15"/>
  <c r="E70" i="15"/>
  <c r="D69" i="15"/>
  <c r="D68" i="15"/>
  <c r="G67" i="15"/>
  <c r="D67" i="15" s="1"/>
  <c r="K66" i="15"/>
  <c r="G60" i="15"/>
  <c r="F60" i="15"/>
  <c r="E60" i="15"/>
  <c r="D59" i="15"/>
  <c r="D58" i="15"/>
  <c r="D57" i="15"/>
  <c r="K56" i="15"/>
  <c r="H56" i="15"/>
  <c r="H60" i="15" s="1"/>
  <c r="G56" i="15"/>
  <c r="D56" i="15" s="1"/>
  <c r="D60" i="15" s="1"/>
  <c r="F56" i="15"/>
  <c r="F50" i="15"/>
  <c r="E50" i="15"/>
  <c r="D49" i="15"/>
  <c r="D48" i="15"/>
  <c r="D47" i="15"/>
  <c r="K46" i="15"/>
  <c r="G46" i="15"/>
  <c r="G50" i="15" s="1"/>
  <c r="F40" i="15"/>
  <c r="E40" i="15"/>
  <c r="D39" i="15"/>
  <c r="G38" i="15"/>
  <c r="G36" i="15" s="1"/>
  <c r="D37" i="15"/>
  <c r="K36" i="15"/>
  <c r="E36" i="15"/>
  <c r="G30" i="15"/>
  <c r="F30" i="15"/>
  <c r="E30" i="15"/>
  <c r="D29" i="15"/>
  <c r="G28" i="15"/>
  <c r="D28" i="15"/>
  <c r="D27" i="15"/>
  <c r="K26" i="15"/>
  <c r="H26" i="15"/>
  <c r="H30" i="15" s="1"/>
  <c r="G26" i="15"/>
  <c r="D26" i="15" s="1"/>
  <c r="E26" i="15"/>
  <c r="H20" i="15"/>
  <c r="G20" i="15"/>
  <c r="F20" i="15"/>
  <c r="F9" i="15" s="1"/>
  <c r="F12" i="15" s="1"/>
  <c r="E20" i="15"/>
  <c r="E9" i="15" s="1"/>
  <c r="E12" i="15" s="1"/>
  <c r="D20" i="15"/>
  <c r="D19" i="15"/>
  <c r="D18" i="15"/>
  <c r="D17" i="15"/>
  <c r="D16" i="15"/>
  <c r="H8" i="15"/>
  <c r="G8" i="15"/>
  <c r="F8" i="15"/>
  <c r="E8" i="15"/>
  <c r="H7" i="15"/>
  <c r="F7" i="15"/>
  <c r="E7" i="15"/>
  <c r="H6" i="15"/>
  <c r="G6" i="15"/>
  <c r="F6" i="15"/>
  <c r="E6" i="15"/>
  <c r="F5" i="15"/>
  <c r="E5" i="15"/>
  <c r="F41" i="14"/>
  <c r="F40" i="14"/>
  <c r="F39" i="14"/>
  <c r="F38" i="14"/>
  <c r="F37" i="14"/>
  <c r="F31" i="14"/>
  <c r="F30" i="14"/>
  <c r="F29" i="14"/>
  <c r="F28" i="14"/>
  <c r="F34" i="14" s="1"/>
  <c r="F42" i="14" s="1"/>
  <c r="F26" i="14"/>
  <c r="F44" i="14" s="1"/>
  <c r="F25" i="14"/>
  <c r="F22" i="14"/>
  <c r="F19" i="14"/>
  <c r="F27" i="14" s="1"/>
  <c r="F22" i="13"/>
  <c r="F23" i="13" s="1"/>
  <c r="F21" i="13"/>
  <c r="F10" i="13"/>
  <c r="F87" i="12"/>
  <c r="E87" i="12"/>
  <c r="D87" i="12"/>
  <c r="C87" i="12"/>
  <c r="G86" i="12"/>
  <c r="G85" i="12"/>
  <c r="G84" i="12"/>
  <c r="G83" i="12"/>
  <c r="G82" i="12"/>
  <c r="G87" i="12" s="1"/>
  <c r="F76" i="12"/>
  <c r="E76" i="12"/>
  <c r="D76" i="12"/>
  <c r="C76" i="12"/>
  <c r="G75" i="12"/>
  <c r="G74" i="12"/>
  <c r="G73" i="12"/>
  <c r="G72" i="12"/>
  <c r="G71" i="12"/>
  <c r="G76" i="12" s="1"/>
  <c r="F65" i="12"/>
  <c r="E65" i="12"/>
  <c r="D65" i="12"/>
  <c r="C65" i="12"/>
  <c r="G64" i="12"/>
  <c r="G63" i="12"/>
  <c r="G62" i="12"/>
  <c r="G61" i="12"/>
  <c r="G60" i="12"/>
  <c r="G65" i="12" s="1"/>
  <c r="F54" i="12"/>
  <c r="E54" i="12"/>
  <c r="D54" i="12"/>
  <c r="C54" i="12"/>
  <c r="G53" i="12"/>
  <c r="G52" i="12"/>
  <c r="G51" i="12"/>
  <c r="G50" i="12"/>
  <c r="G54" i="12" s="1"/>
  <c r="G49" i="12"/>
  <c r="F43" i="12"/>
  <c r="E43" i="12"/>
  <c r="D43" i="12"/>
  <c r="C43" i="12"/>
  <c r="G42" i="12"/>
  <c r="G9" i="12" s="1"/>
  <c r="G41" i="12"/>
  <c r="G40" i="12"/>
  <c r="G39" i="12"/>
  <c r="G38" i="12"/>
  <c r="G43" i="12" s="1"/>
  <c r="F32" i="12"/>
  <c r="E32" i="12"/>
  <c r="D32" i="12"/>
  <c r="D10" i="12" s="1"/>
  <c r="C32" i="12"/>
  <c r="C10" i="12" s="1"/>
  <c r="G31" i="12"/>
  <c r="G30" i="12"/>
  <c r="G29" i="12"/>
  <c r="G28" i="12"/>
  <c r="G27" i="12"/>
  <c r="G32" i="12" s="1"/>
  <c r="F21" i="12"/>
  <c r="F10" i="12" s="1"/>
  <c r="E21" i="12"/>
  <c r="E10" i="12" s="1"/>
  <c r="D21" i="12"/>
  <c r="C21" i="12"/>
  <c r="G20" i="12"/>
  <c r="G19" i="12"/>
  <c r="G18" i="12"/>
  <c r="G17" i="12"/>
  <c r="G16" i="12"/>
  <c r="G5" i="12" s="1"/>
  <c r="F9" i="12"/>
  <c r="E9" i="12"/>
  <c r="D9" i="12"/>
  <c r="C9" i="12"/>
  <c r="G8" i="12"/>
  <c r="F8" i="12"/>
  <c r="E8" i="12"/>
  <c r="D8" i="12"/>
  <c r="C8" i="12"/>
  <c r="G7" i="12"/>
  <c r="F7" i="12"/>
  <c r="E7" i="12"/>
  <c r="D7" i="12"/>
  <c r="C7" i="12"/>
  <c r="G6" i="12"/>
  <c r="F6" i="12"/>
  <c r="E6" i="12"/>
  <c r="D6" i="12"/>
  <c r="C6" i="12"/>
  <c r="F5" i="12"/>
  <c r="E5" i="12"/>
  <c r="D5" i="12"/>
  <c r="C5" i="12"/>
  <c r="D58" i="11"/>
  <c r="D11" i="11" s="1"/>
  <c r="C58" i="11"/>
  <c r="B58" i="11" s="1"/>
  <c r="B11" i="11" s="1"/>
  <c r="B53" i="11"/>
  <c r="B48" i="11"/>
  <c r="B43" i="11"/>
  <c r="B38" i="11"/>
  <c r="B33" i="11"/>
  <c r="B28" i="11"/>
  <c r="B5" i="11" s="1"/>
  <c r="B23" i="11"/>
  <c r="K11" i="11"/>
  <c r="J11" i="11"/>
  <c r="I11" i="11"/>
  <c r="H11" i="11"/>
  <c r="G11" i="11"/>
  <c r="F11" i="11"/>
  <c r="E11" i="11"/>
  <c r="C11" i="11"/>
  <c r="I5" i="11"/>
  <c r="H5" i="11"/>
  <c r="G5" i="11"/>
  <c r="F5" i="11"/>
  <c r="E5" i="11"/>
  <c r="D5" i="11"/>
  <c r="C5" i="11"/>
  <c r="H87" i="10"/>
  <c r="C86" i="10"/>
  <c r="C85" i="10"/>
  <c r="C84" i="10"/>
  <c r="C15" i="10" s="1"/>
  <c r="C83" i="10"/>
  <c r="C82" i="10" s="1"/>
  <c r="L82" i="10"/>
  <c r="K82" i="10"/>
  <c r="J82" i="10"/>
  <c r="I82" i="10"/>
  <c r="H82" i="10"/>
  <c r="G82" i="10"/>
  <c r="F82" i="10"/>
  <c r="F13" i="10" s="1"/>
  <c r="E82" i="10"/>
  <c r="D82" i="10"/>
  <c r="D81" i="10"/>
  <c r="C81" i="10"/>
  <c r="C80" i="10"/>
  <c r="C79" i="10"/>
  <c r="C78" i="10"/>
  <c r="C77" i="10"/>
  <c r="C75" i="10" s="1"/>
  <c r="C87" i="10" s="1"/>
  <c r="C76" i="10"/>
  <c r="L75" i="10"/>
  <c r="L87" i="10" s="1"/>
  <c r="K75" i="10"/>
  <c r="K87" i="10" s="1"/>
  <c r="J75" i="10"/>
  <c r="J87" i="10" s="1"/>
  <c r="I75" i="10"/>
  <c r="I87" i="10" s="1"/>
  <c r="I18" i="10" s="1"/>
  <c r="H75" i="10"/>
  <c r="G75" i="10"/>
  <c r="G87" i="10" s="1"/>
  <c r="F75" i="10"/>
  <c r="F87" i="10" s="1"/>
  <c r="E75" i="10"/>
  <c r="E87" i="10" s="1"/>
  <c r="D75" i="10"/>
  <c r="D87" i="10" s="1"/>
  <c r="C59" i="11" s="1"/>
  <c r="I70" i="10"/>
  <c r="C69" i="10"/>
  <c r="C68" i="10"/>
  <c r="C67" i="10"/>
  <c r="C65" i="10" s="1"/>
  <c r="C66" i="10"/>
  <c r="L65" i="10"/>
  <c r="K65" i="10"/>
  <c r="J65" i="10"/>
  <c r="I65" i="10"/>
  <c r="H65" i="10"/>
  <c r="G65" i="10"/>
  <c r="F65" i="10"/>
  <c r="E65" i="10"/>
  <c r="D65" i="10"/>
  <c r="C64" i="10"/>
  <c r="C63" i="10"/>
  <c r="C62" i="10"/>
  <c r="C61" i="10"/>
  <c r="C60" i="10"/>
  <c r="C58" i="10" s="1"/>
  <c r="C70" i="10" s="1"/>
  <c r="C59" i="10"/>
  <c r="L58" i="10"/>
  <c r="L70" i="10" s="1"/>
  <c r="K58" i="10"/>
  <c r="K70" i="10" s="1"/>
  <c r="J58" i="10"/>
  <c r="J70" i="10" s="1"/>
  <c r="I58" i="10"/>
  <c r="H58" i="10"/>
  <c r="H70" i="10" s="1"/>
  <c r="G58" i="10"/>
  <c r="G70" i="10" s="1"/>
  <c r="F58" i="10"/>
  <c r="F70" i="10" s="1"/>
  <c r="E58" i="10"/>
  <c r="E70" i="10" s="1"/>
  <c r="D58" i="10"/>
  <c r="D70" i="10" s="1"/>
  <c r="I53" i="10"/>
  <c r="C52" i="10"/>
  <c r="C51" i="10"/>
  <c r="C48" i="10" s="1"/>
  <c r="C50" i="10"/>
  <c r="C49" i="10"/>
  <c r="L48" i="10"/>
  <c r="K48" i="10"/>
  <c r="J48" i="10"/>
  <c r="I48" i="10"/>
  <c r="H48" i="10"/>
  <c r="G48" i="10"/>
  <c r="F48" i="10"/>
  <c r="E48" i="10"/>
  <c r="D48" i="10"/>
  <c r="C47" i="10"/>
  <c r="C46" i="10"/>
  <c r="C45" i="10"/>
  <c r="C44" i="10"/>
  <c r="C43" i="10"/>
  <c r="C41" i="10" s="1"/>
  <c r="C53" i="10" s="1"/>
  <c r="C42" i="10"/>
  <c r="L41" i="10"/>
  <c r="L53" i="10" s="1"/>
  <c r="K41" i="10"/>
  <c r="K53" i="10" s="1"/>
  <c r="J41" i="10"/>
  <c r="J53" i="10" s="1"/>
  <c r="I41" i="10"/>
  <c r="H41" i="10"/>
  <c r="H53" i="10" s="1"/>
  <c r="G41" i="10"/>
  <c r="G53" i="10" s="1"/>
  <c r="F41" i="10"/>
  <c r="F53" i="10" s="1"/>
  <c r="E41" i="10"/>
  <c r="E53" i="10" s="1"/>
  <c r="D41" i="10"/>
  <c r="D53" i="10" s="1"/>
  <c r="I36" i="10"/>
  <c r="C35" i="10"/>
  <c r="C34" i="10"/>
  <c r="C16" i="10" s="1"/>
  <c r="C33" i="10"/>
  <c r="C31" i="10" s="1"/>
  <c r="C32" i="10"/>
  <c r="L31" i="10"/>
  <c r="K31" i="10"/>
  <c r="J31" i="10"/>
  <c r="I31" i="10"/>
  <c r="H31" i="10"/>
  <c r="G31" i="10"/>
  <c r="G13" i="10" s="1"/>
  <c r="F31" i="10"/>
  <c r="E31" i="10"/>
  <c r="D31" i="10"/>
  <c r="C30" i="10"/>
  <c r="C29" i="10"/>
  <c r="C28" i="10"/>
  <c r="C27" i="10"/>
  <c r="C26" i="10"/>
  <c r="C25" i="10"/>
  <c r="C24" i="10" s="1"/>
  <c r="L24" i="10"/>
  <c r="L36" i="10" s="1"/>
  <c r="K24" i="10"/>
  <c r="K36" i="10" s="1"/>
  <c r="K18" i="10" s="1"/>
  <c r="J24" i="10"/>
  <c r="J36" i="10" s="1"/>
  <c r="I24" i="10"/>
  <c r="H24" i="10"/>
  <c r="H36" i="10" s="1"/>
  <c r="H18" i="10" s="1"/>
  <c r="G24" i="10"/>
  <c r="G36" i="10" s="1"/>
  <c r="G18" i="10" s="1"/>
  <c r="F24" i="10"/>
  <c r="F36" i="10" s="1"/>
  <c r="E24" i="10"/>
  <c r="E36" i="10" s="1"/>
  <c r="D24" i="10"/>
  <c r="D36" i="10" s="1"/>
  <c r="L17" i="10"/>
  <c r="K17" i="10"/>
  <c r="J17" i="10"/>
  <c r="I17" i="10"/>
  <c r="H17" i="10"/>
  <c r="G17" i="10"/>
  <c r="F17" i="10"/>
  <c r="E17" i="10"/>
  <c r="D17" i="10"/>
  <c r="C17" i="10"/>
  <c r="L16" i="10"/>
  <c r="K16" i="10"/>
  <c r="J16" i="10"/>
  <c r="I16" i="10"/>
  <c r="H16" i="10"/>
  <c r="G16" i="10"/>
  <c r="F16" i="10"/>
  <c r="E16" i="10"/>
  <c r="D16" i="10"/>
  <c r="L15" i="10"/>
  <c r="K15" i="10"/>
  <c r="J15" i="10"/>
  <c r="I15" i="10"/>
  <c r="H15" i="10"/>
  <c r="G15" i="10"/>
  <c r="F15" i="10"/>
  <c r="E15" i="10"/>
  <c r="D15" i="10"/>
  <c r="L14" i="10"/>
  <c r="K14" i="10"/>
  <c r="J14" i="10"/>
  <c r="I14" i="10"/>
  <c r="H14" i="10"/>
  <c r="G14" i="10"/>
  <c r="F14" i="10"/>
  <c r="E14" i="10"/>
  <c r="D14" i="10"/>
  <c r="C14" i="10"/>
  <c r="L13" i="10"/>
  <c r="K13" i="10"/>
  <c r="J13" i="10"/>
  <c r="I13" i="10"/>
  <c r="H13" i="10"/>
  <c r="E13" i="10"/>
  <c r="D13" i="10"/>
  <c r="L12" i="10"/>
  <c r="K12" i="10"/>
  <c r="J12" i="10"/>
  <c r="I12" i="10"/>
  <c r="H12" i="10"/>
  <c r="G12" i="10"/>
  <c r="F12" i="10"/>
  <c r="E12" i="10"/>
  <c r="D12" i="10"/>
  <c r="C12" i="10"/>
  <c r="L11" i="10"/>
  <c r="K11" i="10"/>
  <c r="J11" i="10"/>
  <c r="I11" i="10"/>
  <c r="H11" i="10"/>
  <c r="G11" i="10"/>
  <c r="F11" i="10"/>
  <c r="E11" i="10"/>
  <c r="D11" i="10"/>
  <c r="C11" i="10"/>
  <c r="L10" i="10"/>
  <c r="K10" i="10"/>
  <c r="J10" i="10"/>
  <c r="I10" i="10"/>
  <c r="H10" i="10"/>
  <c r="G10" i="10"/>
  <c r="F10" i="10"/>
  <c r="E10" i="10"/>
  <c r="D10" i="10"/>
  <c r="C10" i="10"/>
  <c r="L9" i="10"/>
  <c r="K9" i="10"/>
  <c r="J9" i="10"/>
  <c r="I9" i="10"/>
  <c r="H9" i="10"/>
  <c r="G9" i="10"/>
  <c r="F9" i="10"/>
  <c r="E9" i="10"/>
  <c r="D9" i="10"/>
  <c r="C9" i="10"/>
  <c r="L8" i="10"/>
  <c r="K8" i="10"/>
  <c r="J8" i="10"/>
  <c r="I8" i="10"/>
  <c r="H8" i="10"/>
  <c r="G8" i="10"/>
  <c r="F8" i="10"/>
  <c r="E8" i="10"/>
  <c r="D8" i="10"/>
  <c r="C8" i="10"/>
  <c r="L7" i="10"/>
  <c r="K7" i="10"/>
  <c r="J7" i="10"/>
  <c r="I7" i="10"/>
  <c r="H7" i="10"/>
  <c r="G7" i="10"/>
  <c r="F7" i="10"/>
  <c r="E7" i="10"/>
  <c r="D7" i="10"/>
  <c r="C7" i="10"/>
  <c r="L6" i="10"/>
  <c r="K6" i="10"/>
  <c r="J6" i="10"/>
  <c r="I6" i="10"/>
  <c r="H6" i="10"/>
  <c r="F6" i="10"/>
  <c r="E6" i="10"/>
  <c r="D6" i="10"/>
  <c r="G27" i="9"/>
  <c r="G26" i="9"/>
  <c r="C26" i="9"/>
  <c r="H23" i="9"/>
  <c r="D23" i="9"/>
  <c r="H15" i="9"/>
  <c r="H26" i="9" s="1"/>
  <c r="H27" i="9" s="1"/>
  <c r="D15" i="9"/>
  <c r="D26" i="9" s="1"/>
  <c r="D6" i="9"/>
  <c r="D27" i="9" s="1"/>
  <c r="C6" i="9"/>
  <c r="C27" i="9" s="1"/>
  <c r="G6" i="8"/>
  <c r="F6" i="8"/>
  <c r="E6" i="8"/>
  <c r="D6" i="8"/>
  <c r="H5" i="8"/>
  <c r="H6" i="8" s="1"/>
  <c r="I25" i="7"/>
  <c r="G25" i="7"/>
  <c r="F25" i="7"/>
  <c r="E25" i="7"/>
  <c r="D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25" i="7" s="1"/>
  <c r="M27" i="6"/>
  <c r="K27" i="6"/>
  <c r="H27" i="6"/>
  <c r="G27" i="6"/>
  <c r="F27" i="6"/>
  <c r="E27" i="6"/>
  <c r="D27" i="6"/>
  <c r="L26" i="6"/>
  <c r="I26" i="6"/>
  <c r="G26" i="6"/>
  <c r="J26" i="6" s="1"/>
  <c r="L25" i="6"/>
  <c r="I25" i="6"/>
  <c r="G25" i="6"/>
  <c r="J25" i="6" s="1"/>
  <c r="L24" i="6"/>
  <c r="I24" i="6"/>
  <c r="G24" i="6"/>
  <c r="J24" i="6" s="1"/>
  <c r="L23" i="6"/>
  <c r="I23" i="6"/>
  <c r="G23" i="6"/>
  <c r="J23" i="6" s="1"/>
  <c r="L22" i="6"/>
  <c r="I22" i="6"/>
  <c r="G22" i="6"/>
  <c r="J22" i="6" s="1"/>
  <c r="L21" i="6"/>
  <c r="I21" i="6"/>
  <c r="G21" i="6"/>
  <c r="J21" i="6" s="1"/>
  <c r="L20" i="6"/>
  <c r="I20" i="6"/>
  <c r="G20" i="6"/>
  <c r="J20" i="6" s="1"/>
  <c r="L19" i="6"/>
  <c r="I19" i="6"/>
  <c r="G19" i="6"/>
  <c r="J19" i="6" s="1"/>
  <c r="L18" i="6"/>
  <c r="I18" i="6"/>
  <c r="G18" i="6"/>
  <c r="J18" i="6" s="1"/>
  <c r="L17" i="6"/>
  <c r="I17" i="6"/>
  <c r="G17" i="6"/>
  <c r="J17" i="6" s="1"/>
  <c r="L16" i="6"/>
  <c r="I16" i="6"/>
  <c r="G16" i="6"/>
  <c r="J16" i="6" s="1"/>
  <c r="L15" i="6"/>
  <c r="L27" i="6" s="1"/>
  <c r="I15" i="6"/>
  <c r="G15" i="6"/>
  <c r="J15" i="6" s="1"/>
  <c r="K11" i="6"/>
  <c r="H11" i="6"/>
  <c r="G11" i="6"/>
  <c r="F11" i="6"/>
  <c r="E11" i="6"/>
  <c r="D11" i="6"/>
  <c r="L10" i="6"/>
  <c r="L11" i="6" s="1"/>
  <c r="I10" i="6"/>
  <c r="G10" i="6"/>
  <c r="J10" i="6" s="1"/>
  <c r="J11" i="6" s="1"/>
  <c r="M6" i="6"/>
  <c r="K6" i="6"/>
  <c r="H6" i="6"/>
  <c r="G6" i="6"/>
  <c r="F6" i="6"/>
  <c r="E6" i="6"/>
  <c r="D6" i="6"/>
  <c r="L5" i="6"/>
  <c r="L6" i="6" s="1"/>
  <c r="I5" i="6"/>
  <c r="G5" i="6"/>
  <c r="J5" i="6" s="1"/>
  <c r="J6" i="6" s="1"/>
  <c r="J27" i="6" l="1"/>
  <c r="J18" i="10"/>
  <c r="G40" i="15"/>
  <c r="G5" i="15"/>
  <c r="H36" i="15"/>
  <c r="D36" i="15" s="1"/>
  <c r="D18" i="10"/>
  <c r="L18" i="10"/>
  <c r="E18" i="10"/>
  <c r="C36" i="10"/>
  <c r="C18" i="10" s="1"/>
  <c r="C6" i="10"/>
  <c r="C13" i="10"/>
  <c r="F18" i="10"/>
  <c r="D30" i="15"/>
  <c r="G21" i="12"/>
  <c r="G10" i="12" s="1"/>
  <c r="D38" i="15"/>
  <c r="D7" i="15" s="1"/>
  <c r="K7" i="15" s="1"/>
  <c r="D46" i="15"/>
  <c r="D50" i="15" s="1"/>
  <c r="H76" i="15"/>
  <c r="H80" i="15" s="1"/>
  <c r="F43" i="14"/>
  <c r="G7" i="15"/>
  <c r="H46" i="15"/>
  <c r="H50" i="15" s="1"/>
  <c r="G66" i="15"/>
  <c r="D77" i="15"/>
  <c r="D6" i="15" s="1"/>
  <c r="K6" i="15" s="1"/>
  <c r="G80" i="15"/>
  <c r="G6" i="10"/>
  <c r="D40" i="15" l="1"/>
  <c r="G9" i="15"/>
  <c r="G12" i="15" s="1"/>
  <c r="D76" i="15"/>
  <c r="D80" i="15" s="1"/>
  <c r="G70" i="15"/>
  <c r="H66" i="15"/>
  <c r="H70" i="15" s="1"/>
  <c r="H40" i="15"/>
  <c r="D66" i="15" l="1"/>
  <c r="H5" i="15"/>
  <c r="H9" i="15"/>
  <c r="D70" i="15" l="1"/>
  <c r="D9" i="15" s="1"/>
  <c r="D5" i="15"/>
  <c r="K5" i="15" s="1"/>
</calcChain>
</file>

<file path=xl/sharedStrings.xml><?xml version="1.0" encoding="utf-8"?>
<sst xmlns="http://schemas.openxmlformats.org/spreadsheetml/2006/main" count="1079" uniqueCount="481">
  <si>
    <t>【様式第1号】</t>
  </si>
  <si>
    <t>連結貸借対照表</t>
  </si>
  <si>
    <t>（令和2年3月31日現在）</t>
  </si>
  <si>
    <t>（単位：百万円）</t>
  </si>
  <si>
    <t>科目名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</si>
  <si>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</si>
  <si>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</si>
  <si>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</si>
  <si>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</si>
  <si>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</si>
  <si>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</si>
  <si>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</si>
  <si>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</si>
  <si>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</si>
  <si>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</si>
  <si>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</si>
  <si>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</si>
  <si>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</si>
  <si>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</si>
  <si>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</si>
  <si>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</si>
  <si>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</si>
  <si>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</si>
  <si>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</si>
  <si>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</si>
  <si>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</si>
  <si>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</si>
  <si>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</si>
  <si>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</si>
  <si>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</si>
  <si>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</si>
  <si>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</si>
  <si>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</si>
  <si>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</si>
  <si>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</si>
  <si>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</si>
  <si>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</si>
  <si>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</si>
  <si>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</si>
  <si>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</si>
  <si>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</si>
  <si>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</si>
  <si>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</si>
  <si>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</si>
  <si>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</si>
  <si>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</si>
  <si>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</si>
  <si>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</si>
  <si>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</si>
  <si>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</si>
  <si>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</si>
  <si>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</si>
  <si>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</si>
  <si>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</si>
  <si>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</si>
  <si>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</si>
  <si>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</si>
  <si>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</si>
  <si>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</si>
  <si>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</si>
  <si>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</si>
  <si>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</si>
  <si>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</si>
  <si>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</si>
  <si>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</si>
  <si>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</si>
  <si>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</si>
  <si>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</si>
  <si>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</si>
  <si>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</si>
  <si>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</si>
  <si>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</si>
  <si>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</si>
  <si>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</si>
  <si>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</si>
  <si>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</si>
  <si>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平成31年4月1日</t>
  </si>
  <si>
    <t>至　令和2年3月31日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</si>
  <si>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</si>
  <si>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</si>
  <si>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</si>
  <si>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</si>
  <si>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</si>
  <si>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</si>
  <si>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</si>
  <si>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</si>
  <si>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</si>
  <si>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</si>
  <si>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</si>
  <si>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</si>
  <si>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</si>
  <si>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</si>
  <si>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</si>
  <si>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</si>
  <si>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</si>
  <si>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</si>
  <si>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</si>
  <si>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</si>
  <si>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</si>
  <si>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</si>
  <si>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</si>
  <si>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</si>
  <si>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</si>
  <si>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</si>
  <si>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</si>
  <si>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</si>
  <si>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</si>
  <si>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固定資産等形成分</t>
  </si>
  <si>
    <t>余剰分(不足分)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</si>
  <si>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</si>
  <si>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</si>
  <si>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</si>
  <si>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</si>
  <si>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</si>
  <si>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</si>
  <si>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</si>
  <si>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</si>
  <si>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</si>
  <si>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</si>
  <si>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</si>
  <si>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</si>
  <si>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</si>
  <si>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</si>
  <si>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</si>
  <si>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</si>
  <si>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</si>
  <si>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</si>
  <si>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</si>
  <si>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</si>
  <si>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</si>
  <si>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</si>
  <si>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</si>
  <si>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</si>
  <si>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</si>
  <si>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</si>
  <si>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</si>
  <si>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</si>
  <si>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</si>
  <si>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</si>
  <si>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</si>
  <si>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</si>
  <si>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</si>
  <si>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</si>
  <si>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</si>
  <si>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</si>
  <si>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</si>
  <si>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</si>
  <si>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</si>
  <si>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</si>
  <si>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</si>
  <si>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</si>
  <si>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</si>
  <si>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</si>
  <si>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</si>
  <si>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</si>
  <si>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</si>
  <si>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</si>
  <si>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</si>
  <si>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</si>
  <si>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</si>
  <si>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</si>
  <si>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</si>
  <si>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</si>
  <si>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</si>
  <si>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</si>
  <si>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</si>
  <si>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</si>
  <si>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</si>
  <si>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</si>
  <si>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</si>
  <si>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</si>
  <si>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</si>
  <si>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</si>
  <si>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</si>
  <si>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</si>
  <si>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</si>
  <si>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</si>
  <si>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</si>
  <si>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</si>
  <si>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（１）資産項目の明細</t>
  </si>
  <si>
    <t>①有形固定資産の明細</t>
  </si>
  <si>
    <t>（単位：百万円）</t>
    <phoneticPr fontId="15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</si>
  <si>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</si>
  <si>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</si>
  <si>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</si>
  <si>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</si>
  <si>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</si>
  <si>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</si>
  <si>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</si>
  <si>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</si>
  <si>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</si>
  <si>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</si>
  <si>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</si>
  <si>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</si>
  <si>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</si>
  <si>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</si>
  <si>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</si>
  <si>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</si>
  <si>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</si>
  <si>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</si>
  <si>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</si>
  <si>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</si>
  <si>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</si>
  <si>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</si>
  <si>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</si>
  <si>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</si>
  <si>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</si>
  <si>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</si>
  <si>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</si>
  <si>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</si>
  <si>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</si>
  <si>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③投資及び出資金の明細</t>
    <phoneticPr fontId="18"/>
  </si>
  <si>
    <t>有価証券（市場価格のないもののうち連結対象団体・会計以外に対するもの）</t>
    <rPh sb="0" eb="2">
      <t>ユウカ</t>
    </rPh>
    <rPh sb="2" eb="4">
      <t>ショウケン</t>
    </rPh>
    <rPh sb="5" eb="7">
      <t>シジョウ</t>
    </rPh>
    <rPh sb="7" eb="9">
      <t>カカク</t>
    </rPh>
    <rPh sb="17" eb="19">
      <t>レンケツ</t>
    </rPh>
    <rPh sb="19" eb="21">
      <t>タイショウ</t>
    </rPh>
    <rPh sb="21" eb="23">
      <t>ダンタイ</t>
    </rPh>
    <rPh sb="24" eb="26">
      <t>カイケイ</t>
    </rPh>
    <rPh sb="26" eb="28">
      <t>イガイ</t>
    </rPh>
    <rPh sb="29" eb="30">
      <t>タイ</t>
    </rPh>
    <phoneticPr fontId="18"/>
  </si>
  <si>
    <t>（単位：百万円）</t>
    <phoneticPr fontId="18"/>
  </si>
  <si>
    <t>相手先名</t>
    <rPh sb="0" eb="3">
      <t>アイテサキ</t>
    </rPh>
    <rPh sb="3" eb="4">
      <t>メイ</t>
    </rPh>
    <phoneticPr fontId="15"/>
  </si>
  <si>
    <t xml:space="preserve">
出資金額
（A)</t>
    <rPh sb="1" eb="3">
      <t>シュッシ</t>
    </rPh>
    <rPh sb="3" eb="5">
      <t>キンガク</t>
    </rPh>
    <phoneticPr fontId="15"/>
  </si>
  <si>
    <t xml:space="preserve">
資産
（B)</t>
    <rPh sb="1" eb="3">
      <t>シサン</t>
    </rPh>
    <phoneticPr fontId="15"/>
  </si>
  <si>
    <t xml:space="preserve">
負債
（C)</t>
    <rPh sb="1" eb="3">
      <t>フサイ</t>
    </rPh>
    <phoneticPr fontId="15"/>
  </si>
  <si>
    <t>純資産額
（B）-（C)
（D)</t>
    <rPh sb="0" eb="3">
      <t>ジュンシサン</t>
    </rPh>
    <rPh sb="3" eb="4">
      <t>ガク</t>
    </rPh>
    <phoneticPr fontId="15"/>
  </si>
  <si>
    <t xml:space="preserve">
資本金
（E)</t>
    <rPh sb="1" eb="4">
      <t>シホンキン</t>
    </rPh>
    <phoneticPr fontId="15"/>
  </si>
  <si>
    <t>出資割合（％）
（A）/（E)
（F)</t>
    <rPh sb="0" eb="2">
      <t>シュッシ</t>
    </rPh>
    <rPh sb="2" eb="4">
      <t>ワリアイ</t>
    </rPh>
    <phoneticPr fontId="15"/>
  </si>
  <si>
    <t>実質価額
（D)×（F)
（G)</t>
    <rPh sb="0" eb="2">
      <t>ジッシツ</t>
    </rPh>
    <rPh sb="2" eb="4">
      <t>カガク</t>
    </rPh>
    <phoneticPr fontId="18"/>
  </si>
  <si>
    <t xml:space="preserve">
強制評価減
（H)</t>
    <rPh sb="1" eb="3">
      <t>キョウセイ</t>
    </rPh>
    <rPh sb="3" eb="5">
      <t>ヒョウカ</t>
    </rPh>
    <rPh sb="5" eb="6">
      <t>ゲン</t>
    </rPh>
    <phoneticPr fontId="18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</si>
  <si>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1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</si>
  <si>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8"/>
  </si>
  <si>
    <t>株式会社ベイエフエム</t>
    <phoneticPr fontId="15"/>
  </si>
  <si>
    <t>合計</t>
    <rPh sb="0" eb="2">
      <t>ゴウケイ</t>
    </rPh>
    <phoneticPr fontId="15"/>
  </si>
  <si>
    <t>出資金（市場価格のないもののうち連結対象団体・会計に対するもの）</t>
    <rPh sb="0" eb="3">
      <t>シュッシキン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6" eb="27">
      <t>タイ</t>
    </rPh>
    <phoneticPr fontId="18"/>
  </si>
  <si>
    <t>（単位：百万円）</t>
    <rPh sb="1" eb="3">
      <t>タンイ</t>
    </rPh>
    <rPh sb="4" eb="6">
      <t>ヒャクマン</t>
    </rPh>
    <rPh sb="6" eb="7">
      <t>エン</t>
    </rPh>
    <phoneticPr fontId="18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</si>
  <si>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</si>
  <si>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8"/>
  </si>
  <si>
    <t>九十九里地域水道企業団</t>
  </si>
  <si>
    <t>出資金（市場価格のないもののうち連結対象団体・会計以外に対するもの）</t>
    <rPh sb="0" eb="2">
      <t>シュッシ</t>
    </rPh>
    <rPh sb="2" eb="3">
      <t>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5" eb="27">
      <t>イガイ</t>
    </rPh>
    <rPh sb="28" eb="29">
      <t>タイ</t>
    </rPh>
    <phoneticPr fontId="18"/>
  </si>
  <si>
    <t>千葉県農業信用基金協会</t>
  </si>
  <si>
    <t>千葉県信用保証協会</t>
  </si>
  <si>
    <t>千葉県文化振興財団</t>
  </si>
  <si>
    <t>ちば国際コンベンションビューロー</t>
  </si>
  <si>
    <t>千葉県暴力団追放県民会議</t>
  </si>
  <si>
    <t>千葉ヘルス財団</t>
  </si>
  <si>
    <t>千葉県建設技術センター</t>
  </si>
  <si>
    <t>千葉県動物保護管理協会</t>
    <rPh sb="7" eb="9">
      <t>カンリ</t>
    </rPh>
    <rPh sb="9" eb="11">
      <t>キョウカイ</t>
    </rPh>
    <phoneticPr fontId="15"/>
  </si>
  <si>
    <t>千葉県教育振興財団</t>
  </si>
  <si>
    <t>社団法人千葉県畜産協会</t>
  </si>
  <si>
    <t>地方公共団体金融機構</t>
  </si>
  <si>
    <t>千葉園芸プラスチック加工株式会社</t>
  </si>
  <si>
    <t>④基金の明細</t>
    <phoneticPr fontId="18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</si>
  <si>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</si>
  <si>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15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</si>
  <si>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</si>
  <si>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</si>
  <si>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その他</t>
    <rPh sb="2" eb="3">
      <t>ホカ</t>
    </rPh>
    <phoneticPr fontId="1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</si>
  <si>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</si>
  <si>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</si>
  <si>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財政調整基金</t>
    <rPh sb="0" eb="2">
      <t>ザイセイ</t>
    </rPh>
    <rPh sb="2" eb="4">
      <t>チョウセイ</t>
    </rPh>
    <rPh sb="4" eb="6">
      <t>キキン</t>
    </rPh>
    <phoneticPr fontId="15"/>
  </si>
  <si>
    <t>国民健康保険財政調整基金</t>
    <phoneticPr fontId="15"/>
  </si>
  <si>
    <t>減債基金</t>
    <rPh sb="0" eb="2">
      <t>ゲンサイ</t>
    </rPh>
    <rPh sb="2" eb="4">
      <t>キキン</t>
    </rPh>
    <phoneticPr fontId="15"/>
  </si>
  <si>
    <t>土地開発基金</t>
    <rPh sb="0" eb="2">
      <t>トチ</t>
    </rPh>
    <rPh sb="2" eb="4">
      <t>カイハツ</t>
    </rPh>
    <rPh sb="4" eb="6">
      <t>キキン</t>
    </rPh>
    <phoneticPr fontId="20"/>
  </si>
  <si>
    <t>職員厚生資金貸付基金</t>
    <rPh sb="0" eb="2">
      <t>ショクイン</t>
    </rPh>
    <rPh sb="2" eb="4">
      <t>コウセイ</t>
    </rPh>
    <rPh sb="4" eb="6">
      <t>シキン</t>
    </rPh>
    <rPh sb="6" eb="8">
      <t>カシツケ</t>
    </rPh>
    <rPh sb="8" eb="10">
      <t>キキン</t>
    </rPh>
    <phoneticPr fontId="20"/>
  </si>
  <si>
    <t>交通遺児及び母子家庭等奨学資金貸付基金</t>
    <rPh sb="0" eb="2">
      <t>コウツウ</t>
    </rPh>
    <rPh sb="2" eb="4">
      <t>イジ</t>
    </rPh>
    <rPh sb="4" eb="5">
      <t>オヨ</t>
    </rPh>
    <rPh sb="6" eb="8">
      <t>ボシ</t>
    </rPh>
    <rPh sb="8" eb="10">
      <t>カテイ</t>
    </rPh>
    <rPh sb="10" eb="11">
      <t>トウ</t>
    </rPh>
    <rPh sb="11" eb="13">
      <t>ショウガク</t>
    </rPh>
    <rPh sb="13" eb="15">
      <t>シキン</t>
    </rPh>
    <rPh sb="15" eb="17">
      <t>カシツケ</t>
    </rPh>
    <rPh sb="17" eb="19">
      <t>キキン</t>
    </rPh>
    <phoneticPr fontId="20"/>
  </si>
  <si>
    <t>福祉振興基金</t>
    <rPh sb="0" eb="2">
      <t>フクシ</t>
    </rPh>
    <rPh sb="2" eb="4">
      <t>シンコウ</t>
    </rPh>
    <rPh sb="4" eb="6">
      <t>キキン</t>
    </rPh>
    <phoneticPr fontId="20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</si>
  <si>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20"/>
  </si>
  <si>
    <t>衛藤五郎音楽文化振興基金</t>
    <rPh sb="0" eb="2">
      <t>エトウ</t>
    </rPh>
    <rPh sb="2" eb="4">
      <t>ゴロウ</t>
    </rPh>
    <rPh sb="4" eb="6">
      <t>オンガク</t>
    </rPh>
    <rPh sb="6" eb="8">
      <t>ブンカ</t>
    </rPh>
    <rPh sb="8" eb="10">
      <t>シンコウ</t>
    </rPh>
    <rPh sb="10" eb="12">
      <t>キキン</t>
    </rPh>
    <phoneticPr fontId="20"/>
  </si>
  <si>
    <t>学校等施設建設改修基金</t>
    <rPh sb="0" eb="2">
      <t>ガッコウ</t>
    </rPh>
    <rPh sb="2" eb="3">
      <t>トウ</t>
    </rPh>
    <rPh sb="3" eb="5">
      <t>シセツ</t>
    </rPh>
    <rPh sb="5" eb="7">
      <t>ケンセツ</t>
    </rPh>
    <rPh sb="7" eb="9">
      <t>カイシュウ</t>
    </rPh>
    <rPh sb="9" eb="11">
      <t>キキン</t>
    </rPh>
    <phoneticPr fontId="20"/>
  </si>
  <si>
    <t>国際交流基金</t>
    <rPh sb="0" eb="2">
      <t>コクサイ</t>
    </rPh>
    <rPh sb="2" eb="4">
      <t>コウリュウ</t>
    </rPh>
    <rPh sb="4" eb="6">
      <t>キキン</t>
    </rPh>
    <phoneticPr fontId="20"/>
  </si>
  <si>
    <t>茂原市東日本大震災復興基金</t>
    <rPh sb="0" eb="3">
      <t>モバラシ</t>
    </rPh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キキン</t>
    </rPh>
    <phoneticPr fontId="20"/>
  </si>
  <si>
    <t>ふるさと茂原まちづくり応援基金</t>
    <rPh sb="4" eb="6">
      <t>モバラ</t>
    </rPh>
    <rPh sb="11" eb="13">
      <t>オウエン</t>
    </rPh>
    <rPh sb="13" eb="15">
      <t>キキン</t>
    </rPh>
    <phoneticPr fontId="20"/>
  </si>
  <si>
    <t>茂原市民会館等建設基金</t>
    <rPh sb="0" eb="4">
      <t>モバラシミン</t>
    </rPh>
    <rPh sb="4" eb="6">
      <t>カイカン</t>
    </rPh>
    <rPh sb="6" eb="7">
      <t>トウ</t>
    </rPh>
    <rPh sb="7" eb="9">
      <t>ケンセツ</t>
    </rPh>
    <rPh sb="9" eb="11">
      <t>キキン</t>
    </rPh>
    <phoneticPr fontId="20"/>
  </si>
  <si>
    <t>茂原市森林環境整備基金</t>
    <rPh sb="0" eb="2">
      <t>モバラ</t>
    </rPh>
    <rPh sb="2" eb="3">
      <t>シ</t>
    </rPh>
    <rPh sb="3" eb="5">
      <t>シンリン</t>
    </rPh>
    <rPh sb="5" eb="7">
      <t>カンキョウ</t>
    </rPh>
    <rPh sb="7" eb="9">
      <t>セイビ</t>
    </rPh>
    <rPh sb="9" eb="11">
      <t>キキン</t>
    </rPh>
    <phoneticPr fontId="8"/>
  </si>
  <si>
    <t>国民健康保険高額療養費資金及び出産費資金貸付基金</t>
    <phoneticPr fontId="15"/>
  </si>
  <si>
    <t>介護保険高額介護サービス費資金貸付基金</t>
    <phoneticPr fontId="15"/>
  </si>
  <si>
    <t>介護給付費準備基金</t>
    <phoneticPr fontId="15"/>
  </si>
  <si>
    <t>下水道事業基金</t>
    <rPh sb="0" eb="3">
      <t>ゲスイドウ</t>
    </rPh>
    <rPh sb="3" eb="5">
      <t>ジギョウ</t>
    </rPh>
    <rPh sb="5" eb="7">
      <t>キキン</t>
    </rPh>
    <phoneticPr fontId="12"/>
  </si>
  <si>
    <t>水洗便所改造貸付基金</t>
    <rPh sb="0" eb="2">
      <t>スイセン</t>
    </rPh>
    <rPh sb="2" eb="4">
      <t>ベンジョ</t>
    </rPh>
    <rPh sb="4" eb="6">
      <t>カイゾウ</t>
    </rPh>
    <rPh sb="6" eb="8">
      <t>カシツケ</t>
    </rPh>
    <rPh sb="8" eb="10">
      <t>キキン</t>
    </rPh>
    <phoneticPr fontId="12"/>
  </si>
  <si>
    <t>⑤貸付金の明細</t>
    <phoneticPr fontId="18"/>
  </si>
  <si>
    <t>相手先名または種別</t>
    <rPh sb="0" eb="3">
      <t>アイテサキ</t>
    </rPh>
    <rPh sb="3" eb="4">
      <t>メイ</t>
    </rPh>
    <rPh sb="7" eb="9">
      <t>シュベツ</t>
    </rPh>
    <phoneticPr fontId="15"/>
  </si>
  <si>
    <t>長期貸付金</t>
    <rPh sb="0" eb="2">
      <t>チョウキ</t>
    </rPh>
    <rPh sb="2" eb="5">
      <t>カシツケキン</t>
    </rPh>
    <phoneticPr fontId="15"/>
  </si>
  <si>
    <t>短期貸付金</t>
    <rPh sb="0" eb="2">
      <t>タンキ</t>
    </rPh>
    <rPh sb="2" eb="5">
      <t>カシツケキン</t>
    </rPh>
    <phoneticPr fontId="15"/>
  </si>
  <si>
    <t>（参考）
貸付金計</t>
    <rPh sb="1" eb="3">
      <t>サンコウ</t>
    </rPh>
    <rPh sb="5" eb="8">
      <t>カシツケキン</t>
    </rPh>
    <rPh sb="8" eb="9">
      <t>ケイ</t>
    </rPh>
    <phoneticPr fontId="1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</si>
  <si>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</si>
  <si>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8"/>
  </si>
  <si>
    <t>茂原市奨学資金貸付金</t>
    <rPh sb="0" eb="3">
      <t>モバラシ</t>
    </rPh>
    <rPh sb="3" eb="5">
      <t>ショウガク</t>
    </rPh>
    <rPh sb="5" eb="7">
      <t>シキン</t>
    </rPh>
    <rPh sb="7" eb="9">
      <t>カシツケ</t>
    </rPh>
    <rPh sb="9" eb="10">
      <t>キン</t>
    </rPh>
    <phoneticPr fontId="18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</si>
  <si>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8"/>
  </si>
  <si>
    <t>⑦未収金の明細</t>
    <rPh sb="1" eb="4">
      <t>ミシュウキン</t>
    </rPh>
    <rPh sb="5" eb="7">
      <t>メイサイ</t>
    </rPh>
    <phoneticPr fontId="1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</si>
  <si>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</si>
  <si>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5"/>
  </si>
  <si>
    <t>【貸付金】</t>
    <rPh sb="1" eb="4">
      <t>カシツケキン</t>
    </rPh>
    <phoneticPr fontId="15"/>
  </si>
  <si>
    <t>小計</t>
    <rPh sb="0" eb="2">
      <t>ショウケイ</t>
    </rPh>
    <phoneticPr fontId="18"/>
  </si>
  <si>
    <t>【未収金】</t>
    <rPh sb="1" eb="4">
      <t>ミシュウキン</t>
    </rPh>
    <phoneticPr fontId="15"/>
  </si>
  <si>
    <t>税等未収金</t>
    <rPh sb="0" eb="1">
      <t>ゼイ</t>
    </rPh>
    <rPh sb="1" eb="2">
      <t>ナド</t>
    </rPh>
    <rPh sb="2" eb="5">
      <t>ミシュウキン</t>
    </rPh>
    <phoneticPr fontId="18"/>
  </si>
  <si>
    <t>　市民税</t>
    <rPh sb="1" eb="4">
      <t>シミンゼイ</t>
    </rPh>
    <phoneticPr fontId="20"/>
  </si>
  <si>
    <t>　固定資産税</t>
    <rPh sb="1" eb="3">
      <t>コテイ</t>
    </rPh>
    <rPh sb="3" eb="6">
      <t>シサンゼイ</t>
    </rPh>
    <phoneticPr fontId="20"/>
  </si>
  <si>
    <t>　軽自動車税</t>
    <rPh sb="1" eb="5">
      <t>ケイジドウシャ</t>
    </rPh>
    <rPh sb="5" eb="6">
      <t>ゼイ</t>
    </rPh>
    <phoneticPr fontId="20"/>
  </si>
  <si>
    <t>　都市計画税</t>
    <rPh sb="1" eb="3">
      <t>トシ</t>
    </rPh>
    <rPh sb="3" eb="5">
      <t>ケイカク</t>
    </rPh>
    <rPh sb="5" eb="6">
      <t>ゼイ</t>
    </rPh>
    <phoneticPr fontId="20"/>
  </si>
  <si>
    <t>　児童福祉費負担金</t>
    <rPh sb="1" eb="3">
      <t>ジドウ</t>
    </rPh>
    <rPh sb="3" eb="5">
      <t>フクシ</t>
    </rPh>
    <rPh sb="5" eb="6">
      <t>ヒ</t>
    </rPh>
    <rPh sb="6" eb="9">
      <t>フタンキン</t>
    </rPh>
    <phoneticPr fontId="20"/>
  </si>
  <si>
    <t>　老人施設費負担金</t>
    <rPh sb="1" eb="3">
      <t>ロウジン</t>
    </rPh>
    <rPh sb="3" eb="5">
      <t>シセツ</t>
    </rPh>
    <rPh sb="5" eb="6">
      <t>ヒ</t>
    </rPh>
    <rPh sb="6" eb="9">
      <t>フタンキン</t>
    </rPh>
    <phoneticPr fontId="20"/>
  </si>
  <si>
    <t>　国民健康保険税</t>
    <phoneticPr fontId="15"/>
  </si>
  <si>
    <t>　介護保険料</t>
    <phoneticPr fontId="15"/>
  </si>
  <si>
    <t>　後期高齢者医療保険料</t>
    <phoneticPr fontId="15"/>
  </si>
  <si>
    <t>その他の未収金</t>
    <rPh sb="2" eb="3">
      <t>タ</t>
    </rPh>
    <rPh sb="4" eb="7">
      <t>ミシュウキン</t>
    </rPh>
    <phoneticPr fontId="18"/>
  </si>
  <si>
    <t>　市営住宅使用料</t>
    <rPh sb="1" eb="3">
      <t>シエイ</t>
    </rPh>
    <rPh sb="3" eb="5">
      <t>ジュウタク</t>
    </rPh>
    <rPh sb="5" eb="8">
      <t>シヨウリョウ</t>
    </rPh>
    <phoneticPr fontId="20"/>
  </si>
  <si>
    <t>　浄化槽維持管理費負担金</t>
    <rPh sb="1" eb="4">
      <t>ジョウカソウ</t>
    </rPh>
    <rPh sb="4" eb="6">
      <t>イジ</t>
    </rPh>
    <rPh sb="6" eb="8">
      <t>カンリ</t>
    </rPh>
    <rPh sb="8" eb="9">
      <t>ヒ</t>
    </rPh>
    <rPh sb="9" eb="12">
      <t>フタンキン</t>
    </rPh>
    <phoneticPr fontId="20"/>
  </si>
  <si>
    <t>　学校給食費負担金</t>
    <rPh sb="1" eb="3">
      <t>ガッコウ</t>
    </rPh>
    <rPh sb="3" eb="6">
      <t>キュウショクヒ</t>
    </rPh>
    <rPh sb="6" eb="9">
      <t>フタンキン</t>
    </rPh>
    <phoneticPr fontId="20"/>
  </si>
  <si>
    <t>　生活保護費返還金及び戻入未済分</t>
    <rPh sb="1" eb="3">
      <t>セイカツ</t>
    </rPh>
    <rPh sb="3" eb="5">
      <t>ホゴ</t>
    </rPh>
    <rPh sb="5" eb="6">
      <t>ヒ</t>
    </rPh>
    <rPh sb="6" eb="9">
      <t>ヘンカンキン</t>
    </rPh>
    <rPh sb="9" eb="10">
      <t>オヨ</t>
    </rPh>
    <rPh sb="11" eb="13">
      <t>レイニュウ</t>
    </rPh>
    <rPh sb="13" eb="15">
      <t>ミサイ</t>
    </rPh>
    <rPh sb="15" eb="16">
      <t>ブン</t>
    </rPh>
    <phoneticPr fontId="20"/>
  </si>
  <si>
    <t>　国民健康保険事業一般被保険者返納金</t>
    <rPh sb="1" eb="3">
      <t>コクミン</t>
    </rPh>
    <rPh sb="3" eb="5">
      <t>ケンコウ</t>
    </rPh>
    <rPh sb="5" eb="7">
      <t>ホケン</t>
    </rPh>
    <rPh sb="7" eb="9">
      <t>ジギョウ</t>
    </rPh>
    <rPh sb="9" eb="11">
      <t>イッパン</t>
    </rPh>
    <phoneticPr fontId="15"/>
  </si>
  <si>
    <t>　農業集落排水事業使用料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シヨウ</t>
    </rPh>
    <rPh sb="11" eb="12">
      <t>リョウ</t>
    </rPh>
    <phoneticPr fontId="15"/>
  </si>
  <si>
    <t>　下水道事業使用料</t>
    <rPh sb="1" eb="2">
      <t>ゲ</t>
    </rPh>
    <rPh sb="2" eb="4">
      <t>スイドウ</t>
    </rPh>
    <rPh sb="4" eb="6">
      <t>ジギョウ</t>
    </rPh>
    <rPh sb="6" eb="8">
      <t>シヨウ</t>
    </rPh>
    <rPh sb="8" eb="9">
      <t>リョウ</t>
    </rPh>
    <phoneticPr fontId="15"/>
  </si>
  <si>
    <t>（２）負債項目の明細</t>
    <rPh sb="3" eb="5">
      <t>フサイ</t>
    </rPh>
    <rPh sb="5" eb="7">
      <t>コウモク</t>
    </rPh>
    <rPh sb="8" eb="10">
      <t>メイサイ</t>
    </rPh>
    <phoneticPr fontId="1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</si>
  <si>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8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</si>
  <si>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</si>
  <si>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</si>
  <si>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</si>
  <si>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</si>
  <si>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</si>
  <si>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</si>
  <si>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</si>
  <si>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15"/>
  </si>
  <si>
    <t>うち共同発行債</t>
    <rPh sb="2" eb="4">
      <t>キョウドウ</t>
    </rPh>
    <rPh sb="4" eb="6">
      <t>ハッコウ</t>
    </rPh>
    <rPh sb="6" eb="7">
      <t>サイ</t>
    </rPh>
    <phoneticPr fontId="15"/>
  </si>
  <si>
    <t>うち住民公募債</t>
    <rPh sb="2" eb="4">
      <t>ジュウミン</t>
    </rPh>
    <rPh sb="4" eb="7">
      <t>コウボサイ</t>
    </rPh>
    <phoneticPr fontId="15"/>
  </si>
  <si>
    <t>【通常分】</t>
    <rPh sb="1" eb="3">
      <t>ツウジョウ</t>
    </rPh>
    <rPh sb="3" eb="4">
      <t>ブン</t>
    </rPh>
    <phoneticPr fontId="18"/>
  </si>
  <si>
    <t>　　一般公共事業</t>
    <rPh sb="2" eb="4">
      <t>イッパン</t>
    </rPh>
    <rPh sb="4" eb="6">
      <t>コウキョウ</t>
    </rPh>
    <rPh sb="6" eb="8">
      <t>ジギョウ</t>
    </rPh>
    <phoneticPr fontId="18"/>
  </si>
  <si>
    <t>　　公営住宅建設</t>
    <rPh sb="2" eb="4">
      <t>コウエイ</t>
    </rPh>
    <rPh sb="4" eb="6">
      <t>ジュウタク</t>
    </rPh>
    <rPh sb="6" eb="8">
      <t>ケンセツ</t>
    </rPh>
    <phoneticPr fontId="18"/>
  </si>
  <si>
    <t>　　災害復旧</t>
    <rPh sb="2" eb="4">
      <t>サイガイ</t>
    </rPh>
    <rPh sb="4" eb="6">
      <t>フッキュウ</t>
    </rPh>
    <phoneticPr fontId="18"/>
  </si>
  <si>
    <t>　　教育・福祉施設</t>
    <rPh sb="2" eb="4">
      <t>キョウイク</t>
    </rPh>
    <rPh sb="5" eb="7">
      <t>フクシ</t>
    </rPh>
    <rPh sb="7" eb="9">
      <t>シセツ</t>
    </rPh>
    <phoneticPr fontId="18"/>
  </si>
  <si>
    <t>　　一般単独事業</t>
    <rPh sb="2" eb="4">
      <t>イッパン</t>
    </rPh>
    <rPh sb="4" eb="6">
      <t>タンドク</t>
    </rPh>
    <rPh sb="6" eb="8">
      <t>ジギョウ</t>
    </rPh>
    <phoneticPr fontId="18"/>
  </si>
  <si>
    <t>　　その他</t>
    <rPh sb="4" eb="5">
      <t>ホカ</t>
    </rPh>
    <phoneticPr fontId="18"/>
  </si>
  <si>
    <t>【特別分】</t>
    <rPh sb="1" eb="3">
      <t>トクベツ</t>
    </rPh>
    <rPh sb="3" eb="4">
      <t>ブン</t>
    </rPh>
    <phoneticPr fontId="1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</si>
  <si>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</si>
  <si>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</si>
  <si>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</si>
  <si>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</si>
  <si>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合計</t>
    <rPh sb="0" eb="2">
      <t>ゴウケイ</t>
    </rPh>
    <phoneticPr fontId="18"/>
  </si>
  <si>
    <t>一般会計等</t>
    <rPh sb="0" eb="4">
      <t>イッパンカイケイ</t>
    </rPh>
    <rPh sb="4" eb="5">
      <t>トウ</t>
    </rPh>
    <phoneticPr fontId="10"/>
  </si>
  <si>
    <t>農集特会</t>
    <rPh sb="0" eb="2">
      <t>ノウシュウ</t>
    </rPh>
    <rPh sb="2" eb="4">
      <t>トッカイ</t>
    </rPh>
    <phoneticPr fontId="10"/>
  </si>
  <si>
    <t>駐車場特会</t>
    <rPh sb="0" eb="3">
      <t>チュウシャジョウ</t>
    </rPh>
    <rPh sb="3" eb="5">
      <t>トッカイ</t>
    </rPh>
    <phoneticPr fontId="10"/>
  </si>
  <si>
    <t>下水道事業会計</t>
    <rPh sb="0" eb="7">
      <t>ゲスイドウジギョウカイケイ</t>
    </rPh>
    <phoneticPr fontId="10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</si>
  <si>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5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</si>
  <si>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</si>
  <si>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</si>
  <si>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</si>
  <si>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</si>
  <si>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</si>
  <si>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</si>
  <si>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</si>
  <si>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</si>
  <si>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5"/>
  </si>
  <si>
    <t>１年以内</t>
    <rPh sb="1" eb="2">
      <t>ネン</t>
    </rPh>
    <rPh sb="2" eb="4">
      <t>イナイ</t>
    </rPh>
    <phoneticPr fontId="1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</si>
  <si>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</si>
  <si>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</si>
  <si>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</si>
  <si>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</si>
  <si>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</si>
  <si>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</si>
  <si>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</si>
  <si>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20年超</t>
    <rPh sb="2" eb="3">
      <t>ネン</t>
    </rPh>
    <rPh sb="3" eb="4">
      <t>チョウ</t>
    </rPh>
    <phoneticPr fontId="1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</si>
  <si>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</si>
  <si>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</si>
  <si>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</si>
  <si>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⑤引当金の明細</t>
    <rPh sb="1" eb="4">
      <t>ヒキアテキン</t>
    </rPh>
    <rPh sb="5" eb="7">
      <t>メイサイ</t>
    </rPh>
    <phoneticPr fontId="18"/>
  </si>
  <si>
    <t>区分</t>
    <rPh sb="0" eb="2">
      <t>クブン</t>
    </rPh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</si>
  <si>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</si>
  <si>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本年度増加額</t>
    <rPh sb="0" eb="3">
      <t>ホンネンド</t>
    </rPh>
    <rPh sb="3" eb="5">
      <t>ゾウカ</t>
    </rPh>
    <rPh sb="5" eb="6">
      <t>ガク</t>
    </rPh>
    <phoneticPr fontId="15"/>
  </si>
  <si>
    <t>本年度減少額</t>
    <rPh sb="0" eb="3">
      <t>ホンネンド</t>
    </rPh>
    <rPh sb="3" eb="6">
      <t>ゲンショウガク</t>
    </rPh>
    <phoneticPr fontId="15"/>
  </si>
  <si>
    <t>本年度末残高</t>
    <rPh sb="0" eb="3">
      <t>ホンネンド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</si>
  <si>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8"/>
  </si>
  <si>
    <t>その他</t>
    <rPh sb="2" eb="3">
      <t>タ</t>
    </rPh>
    <phoneticPr fontId="18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</si>
  <si>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15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</si>
  <si>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1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</si>
  <si>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5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</si>
  <si>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15"/>
  </si>
  <si>
    <t>賞与等引当金</t>
    <rPh sb="0" eb="3">
      <t>ショウヨトウ</t>
    </rPh>
    <rPh sb="3" eb="5">
      <t>ヒキアテ</t>
    </rPh>
    <rPh sb="5" eb="6">
      <t>キン</t>
    </rPh>
    <phoneticPr fontId="15"/>
  </si>
  <si>
    <t>一般会計等</t>
    <rPh sb="0" eb="4">
      <t>イッパンカイケイ</t>
    </rPh>
    <rPh sb="4" eb="5">
      <t>トウ</t>
    </rPh>
    <phoneticPr fontId="13"/>
  </si>
  <si>
    <t>国民健康保険事業特別会計</t>
  </si>
  <si>
    <t>介護保険事業特別会計</t>
  </si>
  <si>
    <t>後期高齢者医療事業特別会計</t>
  </si>
  <si>
    <t>農業集落排水事業特別会計</t>
  </si>
  <si>
    <t>駐車場事業特別会計</t>
  </si>
  <si>
    <t>下水道事業会計</t>
    <rPh sb="0" eb="3">
      <t>ゲスイドウ</t>
    </rPh>
    <rPh sb="3" eb="5">
      <t>ジギョウ</t>
    </rPh>
    <rPh sb="5" eb="7">
      <t>カイケイ</t>
    </rPh>
    <phoneticPr fontId="1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</si>
  <si>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</si>
  <si>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（１）補助金等の明細</t>
    <rPh sb="3" eb="7">
      <t>ホジョキンナド</t>
    </rPh>
    <rPh sb="8" eb="10">
      <t>メイサイ</t>
    </rPh>
    <phoneticPr fontId="18"/>
  </si>
  <si>
    <t>（単位：百万円）</t>
    <phoneticPr fontId="30"/>
  </si>
  <si>
    <t>区分</t>
    <rPh sb="0" eb="2">
      <t>クブン</t>
    </rPh>
    <phoneticPr fontId="18"/>
  </si>
  <si>
    <t>名称</t>
    <rPh sb="0" eb="2">
      <t>メイショウ</t>
    </rPh>
    <phoneticPr fontId="18"/>
  </si>
  <si>
    <t>相手先</t>
    <rPh sb="0" eb="3">
      <t>アイテサキ</t>
    </rPh>
    <phoneticPr fontId="18"/>
  </si>
  <si>
    <t>金額</t>
    <rPh sb="0" eb="2">
      <t>キンガク</t>
    </rPh>
    <phoneticPr fontId="18"/>
  </si>
  <si>
    <t>支出目的</t>
    <rPh sb="0" eb="2">
      <t>シシュツ</t>
    </rPh>
    <rPh sb="2" eb="4">
      <t>モクテキ</t>
    </rPh>
    <phoneticPr fontId="18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</si>
  <si>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8"/>
  </si>
  <si>
    <t>（仮称）茂原長柄スマートＩＣ事業に伴う工事負担金</t>
  </si>
  <si>
    <t>東日本高速道路株式会社、千葉県</t>
    <rPh sb="12" eb="15">
      <t>チバケン</t>
    </rPh>
    <phoneticPr fontId="20"/>
  </si>
  <si>
    <t>インターチェンジ整備費負担金</t>
    <rPh sb="8" eb="11">
      <t>セイビヒ</t>
    </rPh>
    <rPh sb="11" eb="14">
      <t>フタンキン</t>
    </rPh>
    <phoneticPr fontId="20"/>
  </si>
  <si>
    <t>多面的機能支払交付金</t>
  </si>
  <si>
    <t>申請保全会　外</t>
    <rPh sb="0" eb="2">
      <t>シンセイ</t>
    </rPh>
    <rPh sb="6" eb="7">
      <t>ホカ</t>
    </rPh>
    <phoneticPr fontId="10"/>
  </si>
  <si>
    <t>用排水施設維持管理費負担金</t>
    <rPh sb="10" eb="13">
      <t>フタンキン</t>
    </rPh>
    <phoneticPr fontId="10"/>
  </si>
  <si>
    <t>被災住宅修理費補助金</t>
    <phoneticPr fontId="10"/>
  </si>
  <si>
    <t>市民</t>
    <rPh sb="0" eb="2">
      <t>シミン</t>
    </rPh>
    <phoneticPr fontId="10"/>
  </si>
  <si>
    <t>被災住宅修理費補助金</t>
  </si>
  <si>
    <t>合併処理浄化槽設置整備補助金</t>
  </si>
  <si>
    <t>民間企業、社会福祉法人</t>
    <rPh sb="0" eb="2">
      <t>ミンカン</t>
    </rPh>
    <rPh sb="2" eb="4">
      <t>キギョウ</t>
    </rPh>
    <rPh sb="5" eb="11">
      <t>シャカイフクシホウジン</t>
    </rPh>
    <phoneticPr fontId="15"/>
  </si>
  <si>
    <t>浄化槽の整備</t>
    <rPh sb="0" eb="3">
      <t>ジョウカソウ</t>
    </rPh>
    <rPh sb="4" eb="6">
      <t>セイビ</t>
    </rPh>
    <phoneticPr fontId="15"/>
  </si>
  <si>
    <t>その他</t>
    <rPh sb="2" eb="3">
      <t>タ</t>
    </rPh>
    <phoneticPr fontId="20"/>
  </si>
  <si>
    <t>-</t>
    <phoneticPr fontId="15"/>
  </si>
  <si>
    <t>計</t>
    <rPh sb="0" eb="1">
      <t>ケイ</t>
    </rPh>
    <phoneticPr fontId="18"/>
  </si>
  <si>
    <t>その他の補助金等</t>
    <rPh sb="2" eb="3">
      <t>タ</t>
    </rPh>
    <rPh sb="4" eb="7">
      <t>ホジョキン</t>
    </rPh>
    <rPh sb="7" eb="8">
      <t>ナド</t>
    </rPh>
    <phoneticPr fontId="18"/>
  </si>
  <si>
    <t>一般被保険者療養給付費　外</t>
    <rPh sb="12" eb="13">
      <t>ホカ</t>
    </rPh>
    <phoneticPr fontId="10"/>
  </si>
  <si>
    <t>千葉県国民健康保険団体連合会</t>
  </si>
  <si>
    <t>国民健康保険事業保険者負担分</t>
    <rPh sb="0" eb="2">
      <t>コクミン</t>
    </rPh>
    <rPh sb="2" eb="4">
      <t>ケンコウ</t>
    </rPh>
    <rPh sb="4" eb="6">
      <t>ホケン</t>
    </rPh>
    <rPh sb="6" eb="8">
      <t>ジギョウ</t>
    </rPh>
    <rPh sb="8" eb="11">
      <t>ホケンシャ</t>
    </rPh>
    <rPh sb="11" eb="14">
      <t>フタンブン</t>
    </rPh>
    <phoneticPr fontId="20"/>
  </si>
  <si>
    <t>居宅介護サービス給付費　外</t>
    <rPh sb="12" eb="13">
      <t>ホカ</t>
    </rPh>
    <phoneticPr fontId="10"/>
  </si>
  <si>
    <t>介護保険事業保険者負担分</t>
    <rPh sb="0" eb="2">
      <t>カイゴ</t>
    </rPh>
    <rPh sb="2" eb="4">
      <t>ホケン</t>
    </rPh>
    <rPh sb="4" eb="6">
      <t>ジギョウ</t>
    </rPh>
    <rPh sb="6" eb="9">
      <t>ホケンシャ</t>
    </rPh>
    <rPh sb="9" eb="12">
      <t>フタンブン</t>
    </rPh>
    <phoneticPr fontId="20"/>
  </si>
  <si>
    <t>長生郡市広域市町村圏組合負担金　外</t>
    <rPh sb="16" eb="17">
      <t>ホカ</t>
    </rPh>
    <phoneticPr fontId="10"/>
  </si>
  <si>
    <t>長生郡市広域市町村圏組合</t>
  </si>
  <si>
    <t>消防事業、清掃事業、病院事業等に対する負担金</t>
    <rPh sb="0" eb="2">
      <t>ショウボウ</t>
    </rPh>
    <rPh sb="2" eb="4">
      <t>ジギョウ</t>
    </rPh>
    <rPh sb="5" eb="7">
      <t>セイソウ</t>
    </rPh>
    <rPh sb="7" eb="9">
      <t>ジギョウ</t>
    </rPh>
    <rPh sb="10" eb="12">
      <t>ビョウイン</t>
    </rPh>
    <rPh sb="12" eb="14">
      <t>ジギョウ</t>
    </rPh>
    <rPh sb="14" eb="15">
      <t>トウ</t>
    </rPh>
    <rPh sb="16" eb="17">
      <t>タイ</t>
    </rPh>
    <rPh sb="19" eb="22">
      <t>フタンキン</t>
    </rPh>
    <phoneticPr fontId="20"/>
  </si>
  <si>
    <t>一般被保険者医療給付費分事業費納付金　外</t>
    <rPh sb="19" eb="20">
      <t>ホカ</t>
    </rPh>
    <phoneticPr fontId="10"/>
  </si>
  <si>
    <t>千葉県</t>
    <phoneticPr fontId="10"/>
  </si>
  <si>
    <t>保険料等負担金　外</t>
    <rPh sb="8" eb="9">
      <t>ホカ</t>
    </rPh>
    <phoneticPr fontId="10"/>
  </si>
  <si>
    <t>千葉県後期高齢者医療広域連合</t>
  </si>
  <si>
    <t>後期高齢者医療事業保険者負担分</t>
    <rPh sb="7" eb="9">
      <t>ジギョウ</t>
    </rPh>
    <rPh sb="9" eb="12">
      <t>ホケンシャ</t>
    </rPh>
    <rPh sb="12" eb="15">
      <t>フタンブン</t>
    </rPh>
    <phoneticPr fontId="15"/>
  </si>
  <si>
    <t>療養給付費負担金</t>
  </si>
  <si>
    <t>高額介護サービス費給付費</t>
  </si>
  <si>
    <t>社会福祉協議会補助金</t>
  </si>
  <si>
    <t>民間企業</t>
    <rPh sb="0" eb="2">
      <t>ミンカン</t>
    </rPh>
    <rPh sb="2" eb="4">
      <t>キギョウ</t>
    </rPh>
    <phoneticPr fontId="20"/>
  </si>
  <si>
    <t>地域福祉推進</t>
    <rPh sb="0" eb="1">
      <t>チ</t>
    </rPh>
    <rPh sb="1" eb="2">
      <t>イキ</t>
    </rPh>
    <rPh sb="2" eb="4">
      <t>フクシ</t>
    </rPh>
    <rPh sb="4" eb="6">
      <t>スイシン</t>
    </rPh>
    <phoneticPr fontId="20"/>
  </si>
  <si>
    <t>一般被保険者高額療養費</t>
  </si>
  <si>
    <t>子育てのための施設等利用給付等事業補助金</t>
  </si>
  <si>
    <t>幼稚園　外</t>
    <rPh sb="0" eb="3">
      <t>ヨウチエン</t>
    </rPh>
    <rPh sb="4" eb="5">
      <t>ホカ</t>
    </rPh>
    <phoneticPr fontId="20"/>
  </si>
  <si>
    <t>子育て推進</t>
    <rPh sb="0" eb="2">
      <t>コソダ</t>
    </rPh>
    <rPh sb="3" eb="5">
      <t>スイシン</t>
    </rPh>
    <phoneticPr fontId="20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</si>
  <si>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</si>
  <si>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（１）財源の明細</t>
    <rPh sb="3" eb="5">
      <t>ザイゲン</t>
    </rPh>
    <rPh sb="6" eb="8">
      <t>メイサイ</t>
    </rPh>
    <phoneticPr fontId="18"/>
  </si>
  <si>
    <t>会計</t>
    <rPh sb="0" eb="2">
      <t>カイケイ</t>
    </rPh>
    <phoneticPr fontId="15"/>
  </si>
  <si>
    <t>財源の内容</t>
    <rPh sb="0" eb="2">
      <t>ザイゲン</t>
    </rPh>
    <rPh sb="3" eb="5">
      <t>ナイヨウ</t>
    </rPh>
    <phoneticPr fontId="15"/>
  </si>
  <si>
    <t>金額</t>
    <rPh sb="0" eb="2">
      <t>キンガク</t>
    </rPh>
    <phoneticPr fontId="15"/>
  </si>
  <si>
    <t>一般会計等</t>
    <rPh sb="0" eb="2">
      <t>イッパン</t>
    </rPh>
    <rPh sb="2" eb="4">
      <t>カイケイ</t>
    </rPh>
    <rPh sb="4" eb="5">
      <t>トウ</t>
    </rPh>
    <phoneticPr fontId="15"/>
  </si>
  <si>
    <t>税収等</t>
    <rPh sb="0" eb="2">
      <t>ゼイシュウ</t>
    </rPh>
    <rPh sb="2" eb="3">
      <t>ナド</t>
    </rPh>
    <phoneticPr fontId="15"/>
  </si>
  <si>
    <t>市税</t>
    <phoneticPr fontId="31"/>
  </si>
  <si>
    <t>地方譲与税</t>
    <rPh sb="0" eb="2">
      <t>チホウ</t>
    </rPh>
    <rPh sb="2" eb="4">
      <t>ジョウヨ</t>
    </rPh>
    <rPh sb="4" eb="5">
      <t>ゼイ</t>
    </rPh>
    <phoneticPr fontId="31"/>
  </si>
  <si>
    <t>利子割交付金</t>
    <phoneticPr fontId="31"/>
  </si>
  <si>
    <t>配当割交付金</t>
    <phoneticPr fontId="31"/>
  </si>
  <si>
    <t>株式等譲渡所得割交付金</t>
    <phoneticPr fontId="10"/>
  </si>
  <si>
    <t>地方消費税交付金</t>
    <phoneticPr fontId="10"/>
  </si>
  <si>
    <t>ゴルフ場利用税交付金</t>
    <phoneticPr fontId="10"/>
  </si>
  <si>
    <t>自動車取得税交付金</t>
    <phoneticPr fontId="10"/>
  </si>
  <si>
    <t>環境性能割交付金</t>
    <phoneticPr fontId="10"/>
  </si>
  <si>
    <t>地方特例交付金</t>
    <phoneticPr fontId="10"/>
  </si>
  <si>
    <t>地方交付税</t>
    <phoneticPr fontId="10"/>
  </si>
  <si>
    <t>交通安全対策特別交付金</t>
    <phoneticPr fontId="10"/>
  </si>
  <si>
    <t>分担金及び負担金</t>
    <phoneticPr fontId="10"/>
  </si>
  <si>
    <t>寄附金</t>
    <phoneticPr fontId="31"/>
  </si>
  <si>
    <t>小計</t>
    <rPh sb="0" eb="2">
      <t>ショウケイ</t>
    </rPh>
    <phoneticPr fontId="1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</si>
  <si>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5"/>
  </si>
  <si>
    <t>資本的
補助金</t>
    <rPh sb="0" eb="3">
      <t>シホンテキ</t>
    </rPh>
    <rPh sb="4" eb="7">
      <t>ホジョキン</t>
    </rPh>
    <phoneticPr fontId="18"/>
  </si>
  <si>
    <t>国庫支出金</t>
    <rPh sb="0" eb="2">
      <t>コッコ</t>
    </rPh>
    <rPh sb="2" eb="5">
      <t>シシュツキン</t>
    </rPh>
    <phoneticPr fontId="15"/>
  </si>
  <si>
    <t>都道府県等支出金</t>
    <rPh sb="0" eb="4">
      <t>トドウフケン</t>
    </rPh>
    <rPh sb="4" eb="5">
      <t>ナド</t>
    </rPh>
    <rPh sb="5" eb="8">
      <t>シシュツキン</t>
    </rPh>
    <phoneticPr fontId="15"/>
  </si>
  <si>
    <t>経常的
補助金</t>
    <rPh sb="0" eb="3">
      <t>ケイジョウテキ</t>
    </rPh>
    <rPh sb="4" eb="7">
      <t>ホジョキン</t>
    </rPh>
    <phoneticPr fontId="18"/>
  </si>
  <si>
    <t>自動仕訳</t>
    <rPh sb="0" eb="2">
      <t>ジドウ</t>
    </rPh>
    <rPh sb="2" eb="4">
      <t>シワケ</t>
    </rPh>
    <phoneticPr fontId="10"/>
  </si>
  <si>
    <t>前年度未収</t>
    <rPh sb="0" eb="3">
      <t>ゼンネンド</t>
    </rPh>
    <rPh sb="3" eb="5">
      <t>ミシュウ</t>
    </rPh>
    <phoneticPr fontId="10"/>
  </si>
  <si>
    <t>当年度未収</t>
    <rPh sb="0" eb="3">
      <t>トウネンド</t>
    </rPh>
    <rPh sb="3" eb="5">
      <t>ミシュウ</t>
    </rPh>
    <phoneticPr fontId="10"/>
  </si>
  <si>
    <t>不能欠損</t>
    <rPh sb="0" eb="2">
      <t>フノウ</t>
    </rPh>
    <rPh sb="2" eb="4">
      <t>ケッソン</t>
    </rPh>
    <phoneticPr fontId="10"/>
  </si>
  <si>
    <t>特別会計</t>
    <rPh sb="0" eb="2">
      <t>トクベツ</t>
    </rPh>
    <rPh sb="2" eb="4">
      <t>カイケイ</t>
    </rPh>
    <phoneticPr fontId="15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</si>
  <si>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2"/>
  </si>
  <si>
    <t>介護保険料</t>
    <rPh sb="0" eb="2">
      <t>カイゴ</t>
    </rPh>
    <rPh sb="2" eb="5">
      <t>ホケンリョウ</t>
    </rPh>
    <phoneticPr fontId="32"/>
  </si>
  <si>
    <t>支払基金交付金</t>
    <rPh sb="0" eb="2">
      <t>シハライ</t>
    </rPh>
    <rPh sb="2" eb="4">
      <t>キキン</t>
    </rPh>
    <rPh sb="4" eb="7">
      <t>コウフキン</t>
    </rPh>
    <phoneticPr fontId="3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</si>
  <si>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2"/>
  </si>
  <si>
    <t>農業集落排水事業　受益者負担金</t>
    <rPh sb="0" eb="2">
      <t>ノウギョウ</t>
    </rPh>
    <rPh sb="2" eb="4">
      <t>シュウラク</t>
    </rPh>
    <rPh sb="4" eb="6">
      <t>ハイスイ</t>
    </rPh>
    <rPh sb="6" eb="8">
      <t>ジギョウ</t>
    </rPh>
    <rPh sb="9" eb="12">
      <t>ジュエキシャ</t>
    </rPh>
    <rPh sb="12" eb="14">
      <t>フタン</t>
    </rPh>
    <rPh sb="14" eb="15">
      <t>キン</t>
    </rPh>
    <phoneticPr fontId="32"/>
  </si>
  <si>
    <t>下水道事業会計　長期前受金戻入</t>
    <rPh sb="0" eb="3">
      <t>ゲスイドウ</t>
    </rPh>
    <rPh sb="3" eb="5">
      <t>ジギョウ</t>
    </rPh>
    <rPh sb="5" eb="7">
      <t>カイケイ</t>
    </rPh>
    <rPh sb="8" eb="13">
      <t>チョウキマエウケキン</t>
    </rPh>
    <rPh sb="13" eb="15">
      <t>モドシイレ</t>
    </rPh>
    <phoneticPr fontId="32"/>
  </si>
  <si>
    <t>国保特会</t>
    <rPh sb="0" eb="2">
      <t>コクホ</t>
    </rPh>
    <rPh sb="2" eb="4">
      <t>トッカイ</t>
    </rPh>
    <phoneticPr fontId="10"/>
  </si>
  <si>
    <t>介護特会</t>
    <rPh sb="0" eb="2">
      <t>カイゴ</t>
    </rPh>
    <rPh sb="2" eb="4">
      <t>トッカイ</t>
    </rPh>
    <phoneticPr fontId="10"/>
  </si>
  <si>
    <t>合計</t>
    <rPh sb="0" eb="2">
      <t>ゴウケイ</t>
    </rPh>
    <phoneticPr fontId="32"/>
  </si>
  <si>
    <t>税収等</t>
    <rPh sb="0" eb="3">
      <t>ゼイシュウトウ</t>
    </rPh>
    <phoneticPr fontId="32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</si>
  <si>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2"/>
  </si>
  <si>
    <t>（２）財源情報の明細</t>
    <rPh sb="3" eb="5">
      <t>ザイゲン</t>
    </rPh>
    <rPh sb="5" eb="7">
      <t>ジョウホウ</t>
    </rPh>
    <rPh sb="8" eb="10">
      <t>メイサイ</t>
    </rPh>
    <phoneticPr fontId="18"/>
  </si>
  <si>
    <t>内訳</t>
    <rPh sb="0" eb="2">
      <t>ウチワケ</t>
    </rPh>
    <phoneticPr fontId="1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</si>
  <si>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8"/>
  </si>
  <si>
    <t>地方債</t>
    <rPh sb="0" eb="3">
      <t>チホウサイ</t>
    </rPh>
    <phoneticPr fontId="18"/>
  </si>
  <si>
    <t>税収等</t>
    <rPh sb="0" eb="3">
      <t>ゼイシュウナド</t>
    </rPh>
    <phoneticPr fontId="18"/>
  </si>
  <si>
    <t>その他</t>
    <rPh sb="2" eb="3">
      <t>ホカ</t>
    </rPh>
    <phoneticPr fontId="18"/>
  </si>
  <si>
    <t>純行政コスト</t>
    <rPh sb="0" eb="1">
      <t>ジュン</t>
    </rPh>
    <rPh sb="1" eb="3">
      <t>ギョウセイ</t>
    </rPh>
    <phoneticPr fontId="1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</si>
  <si>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</si>
  <si>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8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</si>
  <si>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8"/>
  </si>
  <si>
    <t>（１）資金の明細</t>
    <rPh sb="3" eb="5">
      <t>シキン</t>
    </rPh>
    <rPh sb="6" eb="8">
      <t>メイサイ</t>
    </rPh>
    <phoneticPr fontId="18"/>
  </si>
  <si>
    <t>現金</t>
    <rPh sb="0" eb="2">
      <t>ゲンキン</t>
    </rPh>
    <phoneticPr fontId="15"/>
  </si>
  <si>
    <t>要求払預金</t>
    <rPh sb="0" eb="2">
      <t>ヨウキュウ</t>
    </rPh>
    <rPh sb="2" eb="3">
      <t>ハラ</t>
    </rPh>
    <rPh sb="3" eb="5">
      <t>ヨキン</t>
    </rPh>
    <phoneticPr fontId="15"/>
  </si>
  <si>
    <t>定期預金</t>
    <rPh sb="0" eb="2">
      <t>テイキ</t>
    </rPh>
    <rPh sb="2" eb="4">
      <t>ヨキン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</si>
</sst>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,,;\-#,##0,,;\-"/>
    <numFmt numFmtId="177" formatCode="#,##0;&quot;△ &quot;#,##0"/>
    <numFmt numFmtId="178" formatCode="#,##0;\-#,##0;\-"/>
    <numFmt numFmtId="179" formatCode="0.0%"/>
    <numFmt numFmtId="180" formatCode="#,##0,;\-#,##0,;&quot;-&quot;"/>
    <numFmt numFmtId="181" formatCode="0.000"/>
  </numFmts>
  <fonts count="35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i/>
      <sz val="10.5"/>
      <name val="ＭＳ Ｐゴシック"/>
      <family val="3"/>
      <charset val="128"/>
    </font>
    <font>
      <sz val="6"/>
      <name val="ＭＳ Ｐ明朝"/>
      <family val="2"/>
      <charset val="128"/>
    </font>
    <font>
      <sz val="5"/>
      <color theme="1"/>
      <name val="ＭＳ Ｐゴシック"/>
      <family val="3"/>
      <charset val="128"/>
    </font>
    <font>
      <sz val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</cellStyleXfs>
  <cellXfs count="30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/>
    </xf>
    <xf numFmtId="0" fontId="1" fillId="0" borderId="1" xfId="0" applyFont="1" applyBorder="1"/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9" fillId="0" borderId="0" xfId="2" applyFont="1" applyAlignment="1">
      <alignment horizontal="left" vertical="center"/>
    </xf>
    <xf numFmtId="0" fontId="8" fillId="0" borderId="0" xfId="2">
      <alignment vertical="center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8" fillId="0" borderId="0" xfId="2" applyAlignment="1">
      <alignment horizontal="right" vertical="center"/>
    </xf>
    <xf numFmtId="0" fontId="9" fillId="0" borderId="4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0" fontId="14" fillId="0" borderId="1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/>
    </xf>
    <xf numFmtId="0" fontId="14" fillId="0" borderId="1" xfId="2" applyFont="1" applyBorder="1" applyAlignment="1">
      <alignment horizontal="left" vertical="center" wrapText="1"/>
    </xf>
    <xf numFmtId="176" fontId="14" fillId="0" borderId="5" xfId="3" applyNumberFormat="1" applyFont="1" applyFill="1" applyBorder="1" applyAlignment="1">
      <alignment horizontal="right" vertical="center" wrapText="1"/>
    </xf>
    <xf numFmtId="176" fontId="14" fillId="0" borderId="5" xfId="3" applyNumberFormat="1" applyFont="1" applyFill="1" applyBorder="1" applyAlignment="1">
      <alignment horizontal="right" vertical="center"/>
    </xf>
    <xf numFmtId="0" fontId="14" fillId="0" borderId="1" xfId="2" applyFont="1" applyBorder="1" applyAlignment="1">
      <alignment horizontal="left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177" fontId="14" fillId="0" borderId="7" xfId="2" applyNumberFormat="1" applyFont="1" applyBorder="1" applyAlignment="1">
      <alignment horizontal="center" vertical="center"/>
    </xf>
    <xf numFmtId="0" fontId="16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left" vertical="center"/>
    </xf>
    <xf numFmtId="0" fontId="14" fillId="0" borderId="0" xfId="2" applyFont="1">
      <alignment vertical="center"/>
    </xf>
    <xf numFmtId="0" fontId="14" fillId="0" borderId="5" xfId="2" applyFont="1" applyBorder="1" applyAlignment="1">
      <alignment horizontal="left" vertical="center" wrapText="1"/>
    </xf>
    <xf numFmtId="0" fontId="14" fillId="0" borderId="6" xfId="2" applyFont="1" applyBorder="1" applyAlignment="1">
      <alignment horizontal="left" vertical="center" wrapText="1"/>
    </xf>
    <xf numFmtId="176" fontId="14" fillId="0" borderId="5" xfId="3" applyNumberFormat="1" applyFont="1" applyBorder="1" applyAlignment="1">
      <alignment horizontal="right" vertical="center"/>
    </xf>
    <xf numFmtId="176" fontId="14" fillId="0" borderId="1" xfId="3" applyNumberFormat="1" applyFont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6" fontId="14" fillId="0" borderId="1" xfId="3" applyNumberFormat="1" applyFont="1" applyBorder="1" applyAlignment="1">
      <alignment horizontal="right" vertical="center" wrapText="1"/>
    </xf>
    <xf numFmtId="0" fontId="14" fillId="0" borderId="5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/>
    </xf>
    <xf numFmtId="0" fontId="14" fillId="0" borderId="1" xfId="2" applyFont="1" applyBorder="1" applyAlignment="1">
      <alignment horizontal="center" vertical="center"/>
    </xf>
    <xf numFmtId="0" fontId="8" fillId="0" borderId="0" xfId="2" applyFont="1">
      <alignment vertical="center"/>
    </xf>
    <xf numFmtId="0" fontId="17" fillId="0" borderId="0" xfId="2" applyFont="1" applyBorder="1" applyAlignment="1">
      <alignment vertical="center"/>
    </xf>
    <xf numFmtId="0" fontId="8" fillId="0" borderId="0" xfId="2" applyFont="1" applyBorder="1">
      <alignment vertical="center"/>
    </xf>
    <xf numFmtId="0" fontId="9" fillId="0" borderId="0" xfId="2" applyFont="1" applyFill="1" applyBorder="1" applyAlignment="1">
      <alignment vertical="center"/>
    </xf>
    <xf numFmtId="0" fontId="1" fillId="0" borderId="0" xfId="2" applyFont="1" applyBorder="1" applyAlignment="1">
      <alignment horizontal="right" vertical="center"/>
    </xf>
    <xf numFmtId="0" fontId="14" fillId="0" borderId="0" xfId="2" applyFont="1" applyBorder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176" fontId="14" fillId="0" borderId="1" xfId="3" applyNumberFormat="1" applyFont="1" applyFill="1" applyBorder="1">
      <alignment vertical="center"/>
    </xf>
    <xf numFmtId="10" fontId="14" fillId="0" borderId="1" xfId="4" applyNumberFormat="1" applyFont="1" applyFill="1" applyBorder="1">
      <alignment vertical="center"/>
    </xf>
    <xf numFmtId="176" fontId="14" fillId="0" borderId="1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horizontal="right" vertical="center"/>
    </xf>
    <xf numFmtId="176" fontId="14" fillId="0" borderId="1" xfId="3" applyNumberFormat="1" applyFont="1" applyBorder="1">
      <alignment vertical="center"/>
    </xf>
    <xf numFmtId="178" fontId="14" fillId="0" borderId="1" xfId="2" applyNumberFormat="1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38" fontId="0" fillId="0" borderId="0" xfId="3" applyFont="1">
      <alignment vertical="center"/>
    </xf>
    <xf numFmtId="0" fontId="8" fillId="0" borderId="0" xfId="2" applyBorder="1">
      <alignment vertical="center"/>
    </xf>
    <xf numFmtId="0" fontId="2" fillId="0" borderId="0" xfId="2" applyFont="1" applyFill="1" applyBorder="1" applyAlignment="1">
      <alignment horizontal="left" vertical="center"/>
    </xf>
    <xf numFmtId="38" fontId="5" fillId="0" borderId="0" xfId="3" applyFont="1" applyFill="1" applyBorder="1" applyAlignment="1">
      <alignment vertical="center"/>
    </xf>
    <xf numFmtId="38" fontId="2" fillId="0" borderId="0" xfId="3" applyFont="1" applyFill="1" applyBorder="1" applyAlignment="1">
      <alignment horizontal="right" vertical="center"/>
    </xf>
    <xf numFmtId="0" fontId="16" fillId="0" borderId="1" xfId="2" applyFont="1" applyBorder="1" applyAlignment="1">
      <alignment horizontal="center" vertical="center"/>
    </xf>
    <xf numFmtId="38" fontId="16" fillId="0" borderId="1" xfId="3" applyFont="1" applyBorder="1" applyAlignment="1">
      <alignment horizontal="center" vertical="center"/>
    </xf>
    <xf numFmtId="38" fontId="16" fillId="0" borderId="1" xfId="3" applyFont="1" applyBorder="1" applyAlignment="1">
      <alignment horizontal="center" vertical="center" wrapText="1"/>
    </xf>
    <xf numFmtId="38" fontId="19" fillId="3" borderId="1" xfId="3" applyFont="1" applyFill="1" applyBorder="1" applyAlignment="1">
      <alignment horizontal="center" vertical="center" wrapText="1"/>
    </xf>
    <xf numFmtId="0" fontId="14" fillId="0" borderId="8" xfId="2" applyFont="1" applyBorder="1" applyAlignment="1">
      <alignment vertical="center"/>
    </xf>
    <xf numFmtId="38" fontId="19" fillId="3" borderId="1" xfId="3" applyFont="1" applyFill="1" applyBorder="1" applyAlignment="1">
      <alignment horizontal="center" vertical="center"/>
    </xf>
    <xf numFmtId="0" fontId="14" fillId="0" borderId="9" xfId="2" applyFont="1" applyBorder="1" applyAlignment="1">
      <alignment vertical="center"/>
    </xf>
    <xf numFmtId="0" fontId="16" fillId="0" borderId="1" xfId="2" applyFont="1" applyBorder="1" applyAlignment="1">
      <alignment horizontal="left" vertical="center"/>
    </xf>
    <xf numFmtId="176" fontId="16" fillId="0" borderId="10" xfId="3" applyNumberFormat="1" applyFont="1" applyBorder="1" applyAlignment="1">
      <alignment horizontal="right" vertical="center"/>
    </xf>
    <xf numFmtId="0" fontId="14" fillId="0" borderId="10" xfId="2" applyFont="1" applyBorder="1">
      <alignment vertical="center"/>
    </xf>
    <xf numFmtId="0" fontId="14" fillId="0" borderId="0" xfId="2" applyFont="1" applyAlignment="1"/>
    <xf numFmtId="176" fontId="16" fillId="0" borderId="1" xfId="3" applyNumberFormat="1" applyFont="1" applyBorder="1" applyAlignment="1">
      <alignment horizontal="right" vertical="center"/>
    </xf>
    <xf numFmtId="38" fontId="14" fillId="0" borderId="0" xfId="2" applyNumberFormat="1" applyFont="1">
      <alignment vertical="center"/>
    </xf>
    <xf numFmtId="38" fontId="14" fillId="0" borderId="0" xfId="2" applyNumberFormat="1" applyFont="1" applyAlignment="1"/>
    <xf numFmtId="0" fontId="16" fillId="0" borderId="8" xfId="2" applyFont="1" applyBorder="1" applyAlignment="1">
      <alignment horizontal="left" vertical="center"/>
    </xf>
    <xf numFmtId="0" fontId="16" fillId="0" borderId="1" xfId="2" applyFont="1" applyBorder="1" applyAlignment="1">
      <alignment horizontal="center" vertical="center"/>
    </xf>
    <xf numFmtId="0" fontId="16" fillId="0" borderId="3" xfId="2" applyFont="1" applyBorder="1" applyAlignment="1">
      <alignment horizontal="left" vertical="center"/>
    </xf>
    <xf numFmtId="38" fontId="14" fillId="0" borderId="3" xfId="3" applyFont="1" applyBorder="1">
      <alignment vertical="center"/>
    </xf>
    <xf numFmtId="0" fontId="14" fillId="0" borderId="3" xfId="2" applyFont="1" applyBorder="1">
      <alignment vertical="center"/>
    </xf>
    <xf numFmtId="38" fontId="14" fillId="0" borderId="0" xfId="3" applyFont="1" applyBorder="1">
      <alignment vertical="center"/>
    </xf>
    <xf numFmtId="38" fontId="5" fillId="0" borderId="0" xfId="3" applyFont="1">
      <alignment vertical="center"/>
    </xf>
    <xf numFmtId="0" fontId="1" fillId="0" borderId="4" xfId="2" applyFont="1" applyBorder="1" applyAlignment="1">
      <alignment horizontal="left" vertical="center"/>
    </xf>
    <xf numFmtId="38" fontId="1" fillId="0" borderId="4" xfId="3" applyFont="1" applyBorder="1" applyAlignment="1">
      <alignment horizontal="right" vertical="center"/>
    </xf>
    <xf numFmtId="0" fontId="21" fillId="0" borderId="0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 wrapText="1"/>
    </xf>
    <xf numFmtId="38" fontId="16" fillId="0" borderId="5" xfId="3" applyFont="1" applyBorder="1" applyAlignment="1">
      <alignment horizontal="center" vertical="center" wrapText="1"/>
    </xf>
    <xf numFmtId="38" fontId="16" fillId="0" borderId="6" xfId="3" applyFont="1" applyBorder="1" applyAlignment="1">
      <alignment horizontal="center" vertical="center" wrapText="1"/>
    </xf>
    <xf numFmtId="38" fontId="16" fillId="0" borderId="8" xfId="3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38" fontId="19" fillId="0" borderId="1" xfId="3" applyFont="1" applyBorder="1" applyAlignment="1">
      <alignment horizontal="center" vertical="center" wrapText="1"/>
    </xf>
    <xf numFmtId="38" fontId="16" fillId="0" borderId="9" xfId="3" applyFont="1" applyBorder="1" applyAlignment="1">
      <alignment horizontal="center" vertical="center" wrapText="1"/>
    </xf>
    <xf numFmtId="0" fontId="16" fillId="0" borderId="1" xfId="2" applyFont="1" applyBorder="1">
      <alignment vertical="center"/>
    </xf>
    <xf numFmtId="176" fontId="16" fillId="0" borderId="1" xfId="3" applyNumberFormat="1" applyFont="1" applyBorder="1">
      <alignment vertical="center"/>
    </xf>
    <xf numFmtId="0" fontId="2" fillId="0" borderId="3" xfId="2" applyFont="1" applyBorder="1" applyAlignment="1">
      <alignment vertical="center"/>
    </xf>
    <xf numFmtId="38" fontId="5" fillId="0" borderId="3" xfId="3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7" fillId="0" borderId="0" xfId="2" applyFont="1" applyBorder="1" applyAlignment="1">
      <alignment horizontal="center" vertical="center"/>
    </xf>
    <xf numFmtId="38" fontId="5" fillId="0" borderId="0" xfId="3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38" fontId="21" fillId="0" borderId="0" xfId="3" applyFont="1" applyBorder="1" applyAlignment="1">
      <alignment horizontal="center" vertical="center"/>
    </xf>
    <xf numFmtId="38" fontId="1" fillId="0" borderId="0" xfId="3" applyFont="1" applyBorder="1" applyAlignment="1">
      <alignment horizontal="right" vertical="center"/>
    </xf>
    <xf numFmtId="0" fontId="16" fillId="0" borderId="1" xfId="2" applyFont="1" applyBorder="1" applyAlignment="1">
      <alignment horizontal="center" vertical="center" wrapText="1"/>
    </xf>
    <xf numFmtId="38" fontId="16" fillId="0" borderId="1" xfId="3" applyFont="1" applyBorder="1" applyAlignment="1">
      <alignment horizontal="center" vertical="center" wrapText="1"/>
    </xf>
    <xf numFmtId="0" fontId="16" fillId="0" borderId="0" xfId="2" applyFont="1">
      <alignment vertical="center"/>
    </xf>
    <xf numFmtId="0" fontId="16" fillId="0" borderId="8" xfId="2" applyFont="1" applyBorder="1">
      <alignment vertical="center"/>
    </xf>
    <xf numFmtId="176" fontId="16" fillId="0" borderId="8" xfId="2" applyNumberFormat="1" applyFont="1" applyBorder="1">
      <alignment vertical="center"/>
    </xf>
    <xf numFmtId="176" fontId="16" fillId="0" borderId="1" xfId="2" applyNumberFormat="1" applyFont="1" applyBorder="1" applyAlignment="1">
      <alignment horizontal="right" vertical="center"/>
    </xf>
    <xf numFmtId="0" fontId="16" fillId="0" borderId="11" xfId="2" applyFont="1" applyBorder="1" applyAlignment="1">
      <alignment horizontal="center" vertical="center"/>
    </xf>
    <xf numFmtId="176" fontId="16" fillId="0" borderId="11" xfId="2" applyNumberFormat="1" applyFont="1" applyBorder="1" applyAlignment="1">
      <alignment horizontal="right" vertical="center"/>
    </xf>
    <xf numFmtId="0" fontId="16" fillId="0" borderId="2" xfId="2" applyFont="1" applyBorder="1">
      <alignment vertical="center"/>
    </xf>
    <xf numFmtId="176" fontId="16" fillId="0" borderId="2" xfId="3" applyNumberFormat="1" applyFont="1" applyBorder="1">
      <alignment vertical="center"/>
    </xf>
    <xf numFmtId="0" fontId="16" fillId="0" borderId="1" xfId="2" applyFont="1" applyBorder="1" applyAlignment="1">
      <alignment vertical="center"/>
    </xf>
    <xf numFmtId="176" fontId="16" fillId="0" borderId="8" xfId="3" applyNumberFormat="1" applyFont="1" applyBorder="1">
      <alignment vertical="center"/>
    </xf>
    <xf numFmtId="176" fontId="16" fillId="0" borderId="11" xfId="3" applyNumberFormat="1" applyFont="1" applyBorder="1">
      <alignment vertical="center"/>
    </xf>
    <xf numFmtId="0" fontId="16" fillId="0" borderId="9" xfId="2" applyFont="1" applyBorder="1" applyAlignment="1">
      <alignment horizontal="center" vertical="center"/>
    </xf>
    <xf numFmtId="176" fontId="16" fillId="0" borderId="9" xfId="3" applyNumberFormat="1" applyFont="1" applyBorder="1">
      <alignment vertical="center"/>
    </xf>
    <xf numFmtId="0" fontId="2" fillId="0" borderId="3" xfId="2" applyFont="1" applyBorder="1">
      <alignment vertical="center"/>
    </xf>
    <xf numFmtId="38" fontId="17" fillId="0" borderId="0" xfId="3" applyFont="1" applyBorder="1" applyAlignment="1">
      <alignment horizontal="center" vertical="center"/>
    </xf>
    <xf numFmtId="38" fontId="5" fillId="0" borderId="0" xfId="3" applyFont="1" applyBorder="1">
      <alignment vertical="center"/>
    </xf>
    <xf numFmtId="0" fontId="2" fillId="0" borderId="0" xfId="2" applyFont="1">
      <alignment vertical="center"/>
    </xf>
    <xf numFmtId="0" fontId="2" fillId="0" borderId="0" xfId="2" applyFont="1" applyBorder="1">
      <alignment vertical="center"/>
    </xf>
    <xf numFmtId="38" fontId="22" fillId="0" borderId="0" xfId="3" applyFont="1" applyBorder="1">
      <alignment vertical="center"/>
    </xf>
    <xf numFmtId="38" fontId="22" fillId="0" borderId="0" xfId="3" applyFont="1" applyBorder="1" applyAlignment="1">
      <alignment horizontal="right"/>
    </xf>
    <xf numFmtId="0" fontId="23" fillId="3" borderId="8" xfId="2" applyFont="1" applyFill="1" applyBorder="1" applyAlignment="1">
      <alignment horizontal="center" vertical="center" wrapText="1"/>
    </xf>
    <xf numFmtId="38" fontId="23" fillId="3" borderId="12" xfId="3" applyFont="1" applyFill="1" applyBorder="1" applyAlignment="1">
      <alignment horizontal="center" vertical="center" wrapText="1"/>
    </xf>
    <xf numFmtId="38" fontId="23" fillId="3" borderId="13" xfId="3" applyFont="1" applyFill="1" applyBorder="1" applyAlignment="1">
      <alignment horizontal="center" vertical="center" wrapText="1"/>
    </xf>
    <xf numFmtId="38" fontId="23" fillId="3" borderId="14" xfId="3" applyFont="1" applyFill="1" applyBorder="1" applyAlignment="1">
      <alignment horizontal="center" vertical="center" wrapText="1"/>
    </xf>
    <xf numFmtId="38" fontId="23" fillId="3" borderId="8" xfId="3" applyFont="1" applyFill="1" applyBorder="1" applyAlignment="1">
      <alignment horizontal="center" vertical="center" wrapText="1"/>
    </xf>
    <xf numFmtId="38" fontId="23" fillId="3" borderId="15" xfId="3" applyFont="1" applyFill="1" applyBorder="1" applyAlignment="1">
      <alignment horizontal="center" vertical="center" wrapText="1"/>
    </xf>
    <xf numFmtId="38" fontId="23" fillId="3" borderId="6" xfId="3" applyFont="1" applyFill="1" applyBorder="1" applyAlignment="1">
      <alignment horizontal="center" vertical="center" wrapText="1"/>
    </xf>
    <xf numFmtId="0" fontId="23" fillId="3" borderId="9" xfId="2" applyFont="1" applyFill="1" applyBorder="1" applyAlignment="1">
      <alignment horizontal="center" vertical="center" wrapText="1"/>
    </xf>
    <xf numFmtId="38" fontId="22" fillId="3" borderId="9" xfId="3" applyFont="1" applyFill="1" applyBorder="1" applyAlignment="1">
      <alignment horizontal="center" vertical="center"/>
    </xf>
    <xf numFmtId="38" fontId="22" fillId="3" borderId="16" xfId="3" applyFont="1" applyFill="1" applyBorder="1" applyAlignment="1">
      <alignment horizontal="center" vertical="center"/>
    </xf>
    <xf numFmtId="38" fontId="22" fillId="3" borderId="17" xfId="3" applyFont="1" applyFill="1" applyBorder="1" applyAlignment="1">
      <alignment horizontal="center" vertical="center"/>
    </xf>
    <xf numFmtId="38" fontId="23" fillId="3" borderId="18" xfId="3" applyFont="1" applyFill="1" applyBorder="1" applyAlignment="1">
      <alignment horizontal="center" vertical="center" wrapText="1"/>
    </xf>
    <xf numFmtId="38" fontId="22" fillId="3" borderId="18" xfId="3" applyFont="1" applyFill="1" applyBorder="1" applyAlignment="1">
      <alignment horizontal="center" vertical="center"/>
    </xf>
    <xf numFmtId="0" fontId="22" fillId="0" borderId="1" xfId="2" applyFont="1" applyBorder="1" applyAlignment="1">
      <alignment vertical="center"/>
    </xf>
    <xf numFmtId="176" fontId="22" fillId="0" borderId="1" xfId="3" applyNumberFormat="1" applyFont="1" applyBorder="1" applyAlignment="1">
      <alignment horizontal="right" vertical="center"/>
    </xf>
    <xf numFmtId="176" fontId="22" fillId="0" borderId="19" xfId="3" applyNumberFormat="1" applyFont="1" applyBorder="1" applyAlignment="1">
      <alignment horizontal="right" vertical="center"/>
    </xf>
    <xf numFmtId="176" fontId="22" fillId="0" borderId="6" xfId="3" applyNumberFormat="1" applyFont="1" applyBorder="1" applyAlignment="1">
      <alignment horizontal="right" vertical="center"/>
    </xf>
    <xf numFmtId="0" fontId="22" fillId="0" borderId="1" xfId="2" applyFont="1" applyBorder="1" applyAlignment="1">
      <alignment horizontal="center" vertical="center"/>
    </xf>
    <xf numFmtId="0" fontId="19" fillId="0" borderId="0" xfId="2" applyFont="1">
      <alignment vertical="center"/>
    </xf>
    <xf numFmtId="178" fontId="22" fillId="0" borderId="1" xfId="3" applyNumberFormat="1" applyFont="1" applyBorder="1" applyAlignment="1">
      <alignment horizontal="right" vertical="center"/>
    </xf>
    <xf numFmtId="178" fontId="22" fillId="0" borderId="19" xfId="3" applyNumberFormat="1" applyFont="1" applyBorder="1" applyAlignment="1">
      <alignment horizontal="right" vertical="center"/>
    </xf>
    <xf numFmtId="178" fontId="22" fillId="0" borderId="6" xfId="3" applyNumberFormat="1" applyFont="1" applyBorder="1" applyAlignment="1">
      <alignment horizontal="right" vertical="center"/>
    </xf>
    <xf numFmtId="38" fontId="19" fillId="0" borderId="0" xfId="3" applyFont="1" applyAlignment="1">
      <alignment horizontal="right" vertical="center"/>
    </xf>
    <xf numFmtId="0" fontId="19" fillId="0" borderId="0" xfId="2" applyFont="1" applyAlignment="1">
      <alignment vertical="center"/>
    </xf>
    <xf numFmtId="38" fontId="26" fillId="0" borderId="0" xfId="3" applyFont="1">
      <alignment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27" fillId="0" borderId="0" xfId="2" applyFont="1" applyBorder="1" applyAlignment="1">
      <alignment horizontal="right" vertical="center"/>
    </xf>
    <xf numFmtId="0" fontId="29" fillId="0" borderId="0" xfId="2" applyFont="1" applyBorder="1" applyAlignment="1">
      <alignment horizontal="right" vertical="center"/>
    </xf>
    <xf numFmtId="0" fontId="29" fillId="3" borderId="12" xfId="2" applyFont="1" applyFill="1" applyBorder="1" applyAlignment="1">
      <alignment horizontal="center" vertical="center" wrapText="1"/>
    </xf>
    <xf numFmtId="0" fontId="29" fillId="3" borderId="20" xfId="2" applyFont="1" applyFill="1" applyBorder="1" applyAlignment="1">
      <alignment horizontal="center" vertical="center" wrapText="1"/>
    </xf>
    <xf numFmtId="0" fontId="29" fillId="3" borderId="8" xfId="2" applyFont="1" applyFill="1" applyBorder="1" applyAlignment="1">
      <alignment horizontal="center" vertical="center" wrapText="1"/>
    </xf>
    <xf numFmtId="0" fontId="29" fillId="3" borderId="7" xfId="2" applyFont="1" applyFill="1" applyBorder="1" applyAlignment="1">
      <alignment horizontal="center" vertical="center" wrapText="1"/>
    </xf>
    <xf numFmtId="0" fontId="29" fillId="3" borderId="18" xfId="2" applyFont="1" applyFill="1" applyBorder="1" applyAlignment="1">
      <alignment horizontal="center" vertical="center" wrapText="1"/>
    </xf>
    <xf numFmtId="0" fontId="8" fillId="3" borderId="21" xfId="2" applyFill="1" applyBorder="1" applyAlignment="1">
      <alignment horizontal="center" vertical="center"/>
    </xf>
    <xf numFmtId="0" fontId="8" fillId="3" borderId="9" xfId="2" applyFill="1" applyBorder="1" applyAlignment="1">
      <alignment horizontal="center" vertical="center"/>
    </xf>
    <xf numFmtId="0" fontId="8" fillId="3" borderId="7" xfId="2" applyFill="1" applyBorder="1" applyAlignment="1">
      <alignment horizontal="center" vertical="center"/>
    </xf>
    <xf numFmtId="176" fontId="29" fillId="0" borderId="19" xfId="3" applyNumberFormat="1" applyFont="1" applyBorder="1" applyAlignment="1">
      <alignment horizontal="right" vertical="center" wrapText="1"/>
    </xf>
    <xf numFmtId="176" fontId="29" fillId="0" borderId="5" xfId="3" applyNumberFormat="1" applyFont="1" applyBorder="1" applyAlignment="1">
      <alignment horizontal="right" vertical="center" wrapText="1"/>
    </xf>
    <xf numFmtId="176" fontId="29" fillId="0" borderId="1" xfId="3" applyNumberFormat="1" applyFont="1" applyBorder="1" applyAlignment="1">
      <alignment horizontal="right" vertical="center" wrapText="1"/>
    </xf>
    <xf numFmtId="179" fontId="29" fillId="0" borderId="6" xfId="3" applyNumberFormat="1" applyFont="1" applyBorder="1" applyAlignment="1">
      <alignment horizontal="right" vertical="center"/>
    </xf>
    <xf numFmtId="180" fontId="27" fillId="0" borderId="7" xfId="3" applyNumberFormat="1" applyFont="1" applyBorder="1" applyAlignment="1">
      <alignment vertical="center"/>
    </xf>
    <xf numFmtId="0" fontId="27" fillId="0" borderId="0" xfId="2" applyFont="1" applyBorder="1" applyAlignment="1">
      <alignment vertical="center"/>
    </xf>
    <xf numFmtId="0" fontId="29" fillId="3" borderId="22" xfId="2" applyFont="1" applyFill="1" applyBorder="1" applyAlignment="1">
      <alignment horizontal="center" vertical="center"/>
    </xf>
    <xf numFmtId="0" fontId="29" fillId="3" borderId="3" xfId="2" applyFont="1" applyFill="1" applyBorder="1" applyAlignment="1">
      <alignment horizontal="center" vertical="center"/>
    </xf>
    <xf numFmtId="0" fontId="29" fillId="3" borderId="14" xfId="2" applyFont="1" applyFill="1" applyBorder="1" applyAlignment="1">
      <alignment horizontal="center" vertical="center"/>
    </xf>
    <xf numFmtId="0" fontId="29" fillId="3" borderId="23" xfId="2" applyFont="1" applyFill="1" applyBorder="1" applyAlignment="1">
      <alignment horizontal="center" vertical="center"/>
    </xf>
    <xf numFmtId="0" fontId="29" fillId="3" borderId="4" xfId="2" applyFont="1" applyFill="1" applyBorder="1" applyAlignment="1">
      <alignment horizontal="center" vertical="center"/>
    </xf>
    <xf numFmtId="0" fontId="29" fillId="3" borderId="17" xfId="2" applyFont="1" applyFill="1" applyBorder="1" applyAlignment="1">
      <alignment horizontal="center" vertical="center"/>
    </xf>
    <xf numFmtId="38" fontId="27" fillId="0" borderId="5" xfId="3" applyFont="1" applyBorder="1" applyAlignment="1">
      <alignment horizontal="center" vertical="center"/>
    </xf>
    <xf numFmtId="38" fontId="27" fillId="0" borderId="24" xfId="3" applyFont="1" applyBorder="1" applyAlignment="1">
      <alignment horizontal="center" vertical="center"/>
    </xf>
    <xf numFmtId="38" fontId="27" fillId="0" borderId="15" xfId="3" applyFont="1" applyBorder="1" applyAlignment="1">
      <alignment horizontal="center" vertical="center"/>
    </xf>
    <xf numFmtId="38" fontId="27" fillId="0" borderId="6" xfId="3" applyFont="1" applyBorder="1" applyAlignment="1">
      <alignment horizontal="center" vertical="center"/>
    </xf>
    <xf numFmtId="38" fontId="29" fillId="0" borderId="19" xfId="3" applyFont="1" applyBorder="1" applyAlignment="1">
      <alignment horizontal="right" vertical="center" wrapText="1"/>
    </xf>
    <xf numFmtId="38" fontId="29" fillId="0" borderId="5" xfId="3" applyFont="1" applyBorder="1" applyAlignment="1">
      <alignment horizontal="right" vertical="center" wrapText="1"/>
    </xf>
    <xf numFmtId="38" fontId="29" fillId="0" borderId="1" xfId="3" applyFont="1" applyBorder="1" applyAlignment="1">
      <alignment horizontal="right" vertical="center" wrapText="1"/>
    </xf>
    <xf numFmtId="38" fontId="29" fillId="0" borderId="1" xfId="3" applyFont="1" applyBorder="1" applyAlignment="1">
      <alignment horizontal="right" vertical="center"/>
    </xf>
    <xf numFmtId="38" fontId="29" fillId="0" borderId="0" xfId="1" applyFont="1" applyAlignment="1">
      <alignment vertical="center"/>
    </xf>
    <xf numFmtId="38" fontId="27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16" fillId="0" borderId="5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176" fontId="2" fillId="0" borderId="1" xfId="3" applyNumberFormat="1" applyFont="1" applyBorder="1" applyAlignment="1">
      <alignment horizontal="right" vertical="center"/>
    </xf>
    <xf numFmtId="178" fontId="16" fillId="0" borderId="1" xfId="3" applyNumberFormat="1" applyFont="1" applyBorder="1" applyAlignment="1">
      <alignment horizontal="right" vertical="center"/>
    </xf>
    <xf numFmtId="178" fontId="14" fillId="0" borderId="0" xfId="2" applyNumberFormat="1" applyFont="1">
      <alignment vertical="center"/>
    </xf>
    <xf numFmtId="0" fontId="8" fillId="0" borderId="0" xfId="2" applyFont="1" applyAlignment="1">
      <alignment horizontal="left" vertical="center" wrapText="1"/>
    </xf>
    <xf numFmtId="38" fontId="5" fillId="0" borderId="0" xfId="3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 wrapText="1"/>
    </xf>
    <xf numFmtId="38" fontId="5" fillId="0" borderId="0" xfId="3" applyFont="1" applyBorder="1" applyAlignment="1">
      <alignment vertical="center"/>
    </xf>
    <xf numFmtId="0" fontId="1" fillId="0" borderId="0" xfId="2" applyFont="1" applyBorder="1">
      <alignment vertical="center"/>
    </xf>
    <xf numFmtId="0" fontId="1" fillId="0" borderId="0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right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38" fontId="2" fillId="0" borderId="1" xfId="3" applyFont="1" applyBorder="1" applyAlignment="1">
      <alignment horizontal="center" vertical="center" wrapText="1"/>
    </xf>
    <xf numFmtId="0" fontId="2" fillId="3" borderId="12" xfId="2" applyFont="1" applyFill="1" applyBorder="1" applyAlignment="1">
      <alignment horizontal="left" vertical="center" wrapText="1"/>
    </xf>
    <xf numFmtId="0" fontId="2" fillId="3" borderId="14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left" vertical="center" wrapText="1"/>
    </xf>
    <xf numFmtId="176" fontId="2" fillId="0" borderId="5" xfId="3" applyNumberFormat="1" applyFont="1" applyBorder="1" applyAlignment="1">
      <alignment vertical="center"/>
    </xf>
    <xf numFmtId="0" fontId="2" fillId="3" borderId="7" xfId="2" applyFont="1" applyFill="1" applyBorder="1" applyAlignment="1">
      <alignment horizontal="left" vertical="center" wrapText="1"/>
    </xf>
    <xf numFmtId="0" fontId="2" fillId="3" borderId="25" xfId="2" applyFont="1" applyFill="1" applyBorder="1" applyAlignment="1">
      <alignment horizontal="left" vertical="center" wrapText="1"/>
    </xf>
    <xf numFmtId="0" fontId="2" fillId="0" borderId="18" xfId="2" applyFont="1" applyBorder="1" applyAlignment="1">
      <alignment horizontal="left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3" borderId="18" xfId="2" applyFont="1" applyFill="1" applyBorder="1" applyAlignment="1">
      <alignment horizontal="left" vertical="center" wrapText="1"/>
    </xf>
    <xf numFmtId="0" fontId="2" fillId="3" borderId="17" xfId="2" applyFont="1" applyFill="1" applyBorder="1" applyAlignment="1">
      <alignment horizontal="left" vertical="center" wrapText="1"/>
    </xf>
    <xf numFmtId="0" fontId="2" fillId="0" borderId="18" xfId="2" applyFont="1" applyBorder="1" applyAlignment="1">
      <alignment horizontal="center" vertical="center" wrapText="1"/>
    </xf>
    <xf numFmtId="0" fontId="2" fillId="0" borderId="26" xfId="2" applyFont="1" applyBorder="1" applyAlignment="1">
      <alignment horizontal="left" vertical="center" wrapText="1"/>
    </xf>
    <xf numFmtId="0" fontId="2" fillId="0" borderId="27" xfId="2" applyFont="1" applyBorder="1" applyAlignment="1">
      <alignment horizontal="left" vertical="center" wrapText="1"/>
    </xf>
    <xf numFmtId="0" fontId="2" fillId="3" borderId="12" xfId="2" applyFont="1" applyFill="1" applyBorder="1" applyAlignment="1">
      <alignment vertical="center"/>
    </xf>
    <xf numFmtId="0" fontId="2" fillId="3" borderId="14" xfId="2" applyFont="1" applyFill="1" applyBorder="1" applyAlignment="1">
      <alignment vertical="center"/>
    </xf>
    <xf numFmtId="0" fontId="2" fillId="3" borderId="7" xfId="2" applyFont="1" applyFill="1" applyBorder="1" applyAlignment="1">
      <alignment vertical="center"/>
    </xf>
    <xf numFmtId="0" fontId="2" fillId="3" borderId="25" xfId="2" applyFont="1" applyFill="1" applyBorder="1" applyAlignment="1">
      <alignment vertical="center"/>
    </xf>
    <xf numFmtId="0" fontId="2" fillId="0" borderId="4" xfId="2" applyFont="1" applyBorder="1" applyAlignment="1">
      <alignment horizontal="left" vertical="center" wrapText="1"/>
    </xf>
    <xf numFmtId="0" fontId="2" fillId="3" borderId="18" xfId="2" applyFont="1" applyFill="1" applyBorder="1" applyAlignment="1">
      <alignment vertical="center"/>
    </xf>
    <xf numFmtId="0" fontId="2" fillId="3" borderId="17" xfId="2" applyFont="1" applyFill="1" applyBorder="1" applyAlignment="1">
      <alignment vertical="center"/>
    </xf>
    <xf numFmtId="0" fontId="2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horizontal="left"/>
    </xf>
    <xf numFmtId="0" fontId="26" fillId="0" borderId="0" xfId="2" applyFont="1" applyAlignment="1">
      <alignment horizontal="right"/>
    </xf>
    <xf numFmtId="0" fontId="19" fillId="0" borderId="1" xfId="5" applyFont="1" applyBorder="1" applyAlignment="1">
      <alignment horizontal="center" vertical="center"/>
    </xf>
    <xf numFmtId="0" fontId="19" fillId="0" borderId="1" xfId="5" applyFont="1" applyFill="1" applyBorder="1" applyAlignment="1">
      <alignment horizontal="center" vertical="center"/>
    </xf>
    <xf numFmtId="0" fontId="19" fillId="0" borderId="1" xfId="5" applyFont="1" applyBorder="1" applyAlignment="1">
      <alignment horizontal="centerContinuous" vertical="center" wrapText="1"/>
    </xf>
    <xf numFmtId="0" fontId="19" fillId="0" borderId="1" xfId="5" applyFont="1" applyBorder="1" applyAlignment="1">
      <alignment horizontal="center" vertical="center" wrapText="1"/>
    </xf>
    <xf numFmtId="0" fontId="19" fillId="0" borderId="8" xfId="5" applyFont="1" applyBorder="1" applyAlignment="1">
      <alignment horizontal="center" vertical="center"/>
    </xf>
    <xf numFmtId="0" fontId="19" fillId="0" borderId="8" xfId="5" applyFont="1" applyFill="1" applyBorder="1" applyAlignment="1">
      <alignment horizontal="center" vertical="center"/>
    </xf>
    <xf numFmtId="0" fontId="19" fillId="0" borderId="5" xfId="5" applyFont="1" applyBorder="1" applyAlignment="1">
      <alignment vertical="center"/>
    </xf>
    <xf numFmtId="0" fontId="19" fillId="0" borderId="6" xfId="5" applyFont="1" applyBorder="1" applyAlignment="1">
      <alignment vertical="center"/>
    </xf>
    <xf numFmtId="176" fontId="19" fillId="0" borderId="1" xfId="3" applyNumberFormat="1" applyFont="1" applyBorder="1" applyAlignment="1">
      <alignment vertical="center"/>
    </xf>
    <xf numFmtId="0" fontId="19" fillId="0" borderId="2" xfId="5" applyFont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/>
    </xf>
    <xf numFmtId="38" fontId="19" fillId="0" borderId="0" xfId="1" applyFont="1">
      <alignment vertical="center"/>
    </xf>
    <xf numFmtId="0" fontId="19" fillId="0" borderId="9" xfId="5" applyFont="1" applyFill="1" applyBorder="1" applyAlignment="1">
      <alignment horizontal="center" vertical="center"/>
    </xf>
    <xf numFmtId="0" fontId="19" fillId="0" borderId="5" xfId="5" applyFont="1" applyBorder="1" applyAlignment="1">
      <alignment horizontal="center" vertical="center"/>
    </xf>
    <xf numFmtId="0" fontId="19" fillId="0" borderId="6" xfId="5" applyFont="1" applyBorder="1" applyAlignment="1">
      <alignment horizontal="center" vertical="center"/>
    </xf>
    <xf numFmtId="0" fontId="19" fillId="0" borderId="8" xfId="5" applyFont="1" applyFill="1" applyBorder="1" applyAlignment="1">
      <alignment horizontal="center" vertical="center" wrapText="1"/>
    </xf>
    <xf numFmtId="0" fontId="19" fillId="3" borderId="8" xfId="5" applyFont="1" applyFill="1" applyBorder="1" applyAlignment="1">
      <alignment horizontal="center" vertical="center" wrapText="1"/>
    </xf>
    <xf numFmtId="0" fontId="19" fillId="0" borderId="6" xfId="5" applyFont="1" applyBorder="1" applyAlignment="1">
      <alignment vertical="center"/>
    </xf>
    <xf numFmtId="0" fontId="19" fillId="0" borderId="2" xfId="5" applyFont="1" applyFill="1" applyBorder="1" applyAlignment="1">
      <alignment horizontal="center" vertical="center" wrapText="1"/>
    </xf>
    <xf numFmtId="0" fontId="19" fillId="3" borderId="2" xfId="5" applyFont="1" applyFill="1" applyBorder="1" applyAlignment="1">
      <alignment horizontal="center" vertical="center" wrapText="1"/>
    </xf>
    <xf numFmtId="0" fontId="19" fillId="3" borderId="9" xfId="5" applyFont="1" applyFill="1" applyBorder="1" applyAlignment="1">
      <alignment horizontal="center" vertical="center" wrapText="1"/>
    </xf>
    <xf numFmtId="0" fontId="19" fillId="0" borderId="6" xfId="5" applyFont="1" applyBorder="1" applyAlignment="1">
      <alignment horizontal="center" vertical="center"/>
    </xf>
    <xf numFmtId="0" fontId="19" fillId="0" borderId="9" xfId="5" applyFont="1" applyBorder="1" applyAlignment="1">
      <alignment horizontal="center" vertical="center"/>
    </xf>
    <xf numFmtId="0" fontId="19" fillId="0" borderId="5" xfId="5" applyFont="1" applyFill="1" applyBorder="1" applyAlignment="1">
      <alignment horizontal="center" vertical="center"/>
    </xf>
    <xf numFmtId="0" fontId="19" fillId="0" borderId="15" xfId="5" applyFont="1" applyFill="1" applyBorder="1" applyAlignment="1">
      <alignment horizontal="center" vertical="center"/>
    </xf>
    <xf numFmtId="0" fontId="19" fillId="0" borderId="6" xfId="5" applyFont="1" applyFill="1" applyBorder="1" applyAlignment="1">
      <alignment horizontal="center" vertical="center"/>
    </xf>
    <xf numFmtId="49" fontId="19" fillId="0" borderId="1" xfId="2" applyNumberFormat="1" applyFont="1" applyBorder="1" applyAlignment="1">
      <alignment vertical="center"/>
    </xf>
    <xf numFmtId="176" fontId="19" fillId="0" borderId="1" xfId="3" applyNumberFormat="1" applyFont="1" applyBorder="1" applyAlignment="1">
      <alignment horizontal="right" vertical="center"/>
    </xf>
    <xf numFmtId="0" fontId="19" fillId="0" borderId="1" xfId="2" applyFont="1" applyBorder="1" applyAlignment="1">
      <alignment horizontal="center" vertical="center"/>
    </xf>
    <xf numFmtId="176" fontId="19" fillId="0" borderId="1" xfId="2" applyNumberFormat="1" applyFont="1" applyBorder="1">
      <alignment vertical="center"/>
    </xf>
    <xf numFmtId="0" fontId="8" fillId="3" borderId="0" xfId="2" applyFont="1" applyFill="1">
      <alignment vertical="center"/>
    </xf>
    <xf numFmtId="0" fontId="8" fillId="3" borderId="4" xfId="2" applyFont="1" applyFill="1" applyBorder="1" applyAlignment="1">
      <alignment horizontal="left" vertical="center"/>
    </xf>
    <xf numFmtId="0" fontId="5" fillId="3" borderId="4" xfId="2" applyFont="1" applyFill="1" applyBorder="1" applyAlignment="1">
      <alignment horizontal="left" vertical="center"/>
    </xf>
    <xf numFmtId="0" fontId="1" fillId="3" borderId="4" xfId="2" applyFont="1" applyFill="1" applyBorder="1" applyAlignment="1">
      <alignment horizontal="right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" fillId="3" borderId="6" xfId="2" applyFont="1" applyFill="1" applyBorder="1" applyAlignment="1">
      <alignment horizontal="center" vertical="center" wrapText="1"/>
    </xf>
    <xf numFmtId="0" fontId="1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>
      <alignment vertical="center"/>
    </xf>
    <xf numFmtId="176" fontId="5" fillId="3" borderId="1" xfId="3" applyNumberFormat="1" applyFont="1" applyFill="1" applyBorder="1" applyAlignment="1">
      <alignment horizontal="right" vertical="center"/>
    </xf>
    <xf numFmtId="38" fontId="8" fillId="3" borderId="0" xfId="2" applyNumberFormat="1" applyFont="1" applyFill="1">
      <alignment vertical="center"/>
    </xf>
    <xf numFmtId="178" fontId="8" fillId="3" borderId="0" xfId="2" applyNumberFormat="1" applyFont="1" applyFill="1">
      <alignment vertical="center"/>
    </xf>
    <xf numFmtId="181" fontId="8" fillId="3" borderId="0" xfId="2" applyNumberFormat="1" applyFont="1" applyFill="1">
      <alignment vertical="center"/>
    </xf>
    <xf numFmtId="0" fontId="8" fillId="3" borderId="9" xfId="2" applyFont="1" applyFill="1" applyBorder="1" applyAlignment="1">
      <alignment horizontal="center" vertical="center"/>
    </xf>
    <xf numFmtId="38" fontId="5" fillId="3" borderId="0" xfId="3" applyFont="1" applyFill="1">
      <alignment vertical="center"/>
    </xf>
    <xf numFmtId="38" fontId="2" fillId="3" borderId="0" xfId="3" applyFont="1" applyFill="1" applyAlignment="1">
      <alignment vertical="center" wrapText="1"/>
    </xf>
    <xf numFmtId="177" fontId="5" fillId="3" borderId="1" xfId="3" applyNumberFormat="1" applyFont="1" applyFill="1" applyBorder="1" applyAlignment="1">
      <alignment horizontal="right" vertical="center"/>
    </xf>
    <xf numFmtId="38" fontId="1" fillId="3" borderId="0" xfId="3" applyFont="1" applyFill="1">
      <alignment vertical="center"/>
    </xf>
    <xf numFmtId="38" fontId="8" fillId="3" borderId="0" xfId="1" applyFont="1" applyFill="1">
      <alignment vertical="center"/>
    </xf>
    <xf numFmtId="0" fontId="33" fillId="0" borderId="0" xfId="2" applyFont="1" applyAlignment="1">
      <alignment horizontal="left" vertical="center"/>
    </xf>
    <xf numFmtId="0" fontId="33" fillId="0" borderId="0" xfId="2" applyFont="1" applyBorder="1" applyAlignment="1">
      <alignment horizontal="left" vertical="center"/>
    </xf>
    <xf numFmtId="38" fontId="33" fillId="0" borderId="0" xfId="3" applyFont="1" applyBorder="1" applyAlignment="1">
      <alignment horizontal="right" vertical="center"/>
    </xf>
    <xf numFmtId="0" fontId="34" fillId="0" borderId="1" xfId="2" applyFont="1" applyBorder="1" applyAlignment="1">
      <alignment horizontal="center" vertical="center" wrapText="1"/>
    </xf>
    <xf numFmtId="38" fontId="34" fillId="0" borderId="1" xfId="3" applyFont="1" applyBorder="1" applyAlignment="1">
      <alignment horizontal="center" vertical="center" wrapText="1"/>
    </xf>
    <xf numFmtId="0" fontId="34" fillId="0" borderId="1" xfId="2" applyFont="1" applyBorder="1">
      <alignment vertical="center"/>
    </xf>
    <xf numFmtId="176" fontId="34" fillId="0" borderId="1" xfId="3" applyNumberFormat="1" applyFont="1" applyBorder="1">
      <alignment vertical="center"/>
    </xf>
    <xf numFmtId="0" fontId="34" fillId="0" borderId="1" xfId="2" applyFont="1" applyBorder="1" applyAlignment="1">
      <alignment horizontal="center" vertical="center"/>
    </xf>
  </cellXfs>
  <cellStyles count="6">
    <cellStyle name="パーセント 2" xfId="4" xr:uid="{8E43EEB7-FD33-43B7-9DC2-F56214671ACB}"/>
    <cellStyle name="桁区切り" xfId="1" builtinId="6"/>
    <cellStyle name="桁区切り 2" xfId="3" xr:uid="{2B5CA867-C3CB-4A3E-824B-FDB544B3A01B}"/>
    <cellStyle name="標準" xfId="0" builtinId="0"/>
    <cellStyle name="標準 2" xfId="2" xr:uid="{2717ED14-DFC7-4F4B-81D7-46222A79EE63}"/>
    <cellStyle name="標準_附属明細表PL・NW・WS　20060423修正版" xfId="5" xr:uid="{409C6F47-5FB0-48D4-929C-6B354ECED9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/>
  </sheetViews>
  <sheetFormatPr defaultColWidth="8.875" defaultRowHeight="11.25" x14ac:dyDescent="0.15"/>
  <cols>
    <col min="1" max="1" width="33.875" style="11" customWidth="1"/>
    <col min="2" max="2" width="18.875" style="11" customWidth="1"/>
    <col min="3" max="3" width="8.875" style="11" hidden="1" customWidth="1"/>
    <col min="4" max="4" width="33.875" style="11" customWidth="1"/>
    <col min="5" max="7" width="18.875" style="11" customWidth="1"/>
    <col min="8" max="16384" width="8.875" style="11"/>
  </cols>
  <sheetData>
    <row r="1" spans="1:5" ht="17.100000000000001" customHeight="1" x14ac:dyDescent="0.15">
      <c r="E1" s="9" t="s">
        <v>0</v>
      </c>
    </row>
    <row r="2" spans="1:5" ht="21" x14ac:dyDescent="0.15">
      <c r="A2" s="13" t="s">
        <v>1</v>
      </c>
      <c r="B2" s="14"/>
      <c r="C2" s="14"/>
      <c r="D2" s="14"/>
      <c r="E2" s="14"/>
    </row>
    <row r="3" spans="1:5" ht="13.5" x14ac:dyDescent="0.15">
      <c r="A3" s="15" t="s">
        <v>2</v>
      </c>
      <c r="B3" s="14"/>
      <c r="C3" s="14"/>
      <c r="D3" s="14"/>
      <c r="E3" s="14"/>
    </row>
    <row r="4" spans="1:5" ht="17.100000000000001" customHeight="1" x14ac:dyDescent="0.15">
      <c r="E4" s="12" t="s">
        <v>3</v>
      </c>
    </row>
    <row r="5" spans="1:5" ht="27" customHeight="1" x14ac:dyDescent="0.15">
      <c r="A5" s="6" t="s">
        <v>4</v>
      </c>
      <c r="B5" s="6" t="s">
        <v>5</v>
      </c>
      <c r="C5" s="6"/>
      <c r="D5" s="6" t="s">
        <v>4</v>
      </c>
      <c r="E5" s="6" t="s">
        <v>5</v>
      </c>
    </row>
    <row r="6" spans="1:5" ht="17.100000000000001" customHeight="1" x14ac:dyDescent="0.15">
      <c r="A6" s="2" t="s">
        <v>6</v>
      </c>
      <c r="B6" s="3"/>
      <c r="C6" s="3"/>
      <c r="D6" s="2" t="s">
        <v>53</v>
      </c>
      <c r="E6" s="3"/>
    </row>
    <row r="7" spans="1:5" ht="17.100000000000001" customHeight="1" x14ac:dyDescent="0.15">
      <c r="A7" s="2" t="s">
        <v>7</v>
      </c>
      <c r="B7" s="7">
        <v>160971</v>
      </c>
      <c r="C7" s="3"/>
      <c r="D7" s="2" t="s">
        <v>54</v>
      </c>
      <c r="E7" s="7">
        <v>59877</v>
      </c>
    </row>
    <row r="8" spans="1:5" ht="17.100000000000001" customHeight="1" x14ac:dyDescent="0.15">
      <c r="A8" s="2" t="s">
        <v>8</v>
      </c>
      <c r="B8" s="7">
        <v>153570</v>
      </c>
      <c r="C8" s="3"/>
      <c r="D8" s="2" t="s">
        <v>55</v>
      </c>
      <c r="E8" s="7">
        <v>42834</v>
      </c>
    </row>
    <row r="9" spans="1:5" ht="17.100000000000001" customHeight="1" x14ac:dyDescent="0.15">
      <c r="A9" s="2" t="s">
        <v>9</v>
      </c>
      <c r="B9" s="7">
        <v>32844</v>
      </c>
      <c r="C9" s="3"/>
      <c r="D9" s="2" t="s">
        <v>56</v>
      </c>
      <c r="E9" s="7" t="s">
        <v>12</v>
      </c>
    </row>
    <row r="10" spans="1:5" ht="17.100000000000001" customHeight="1" x14ac:dyDescent="0.15">
      <c r="A10" s="2" t="s">
        <v>10</v>
      </c>
      <c r="B10" s="7">
        <v>15830</v>
      </c>
      <c r="C10" s="3"/>
      <c r="D10" s="2" t="s">
        <v>57</v>
      </c>
      <c r="E10" s="7">
        <v>8205</v>
      </c>
    </row>
    <row r="11" spans="1:5" ht="17.100000000000001" customHeight="1" x14ac:dyDescent="0.15">
      <c r="A11" s="2" t="s">
        <v>11</v>
      </c>
      <c r="B11" s="7" t="s">
        <v>12</v>
      </c>
      <c r="C11" s="3"/>
      <c r="D11" s="2" t="s">
        <v>58</v>
      </c>
      <c r="E11" s="7" t="s">
        <v>12</v>
      </c>
    </row>
    <row r="12" spans="1:5" ht="17.100000000000001" customHeight="1" x14ac:dyDescent="0.15">
      <c r="A12" s="2" t="s">
        <v>13</v>
      </c>
      <c r="B12" s="7">
        <v>40043</v>
      </c>
      <c r="C12" s="3"/>
      <c r="D12" s="2" t="s">
        <v>49</v>
      </c>
      <c r="E12" s="7">
        <v>8838</v>
      </c>
    </row>
    <row r="13" spans="1:5" ht="17.100000000000001" customHeight="1" x14ac:dyDescent="0.15">
      <c r="A13" s="2" t="s">
        <v>14</v>
      </c>
      <c r="B13" s="7">
        <v>-24351</v>
      </c>
      <c r="C13" s="3"/>
      <c r="D13" s="2" t="s">
        <v>59</v>
      </c>
      <c r="E13" s="7">
        <v>5428</v>
      </c>
    </row>
    <row r="14" spans="1:5" ht="17.100000000000001" customHeight="1" x14ac:dyDescent="0.15">
      <c r="A14" s="2" t="s">
        <v>15</v>
      </c>
      <c r="B14" s="7">
        <v>1555</v>
      </c>
      <c r="C14" s="3"/>
      <c r="D14" s="2" t="s">
        <v>60</v>
      </c>
      <c r="E14" s="7">
        <v>4027</v>
      </c>
    </row>
    <row r="15" spans="1:5" ht="17.100000000000001" customHeight="1" x14ac:dyDescent="0.15">
      <c r="A15" s="2" t="s">
        <v>16</v>
      </c>
      <c r="B15" s="7">
        <v>-585</v>
      </c>
      <c r="C15" s="3"/>
      <c r="D15" s="2" t="s">
        <v>61</v>
      </c>
      <c r="E15" s="7">
        <v>514</v>
      </c>
    </row>
    <row r="16" spans="1:5" ht="17.100000000000001" customHeight="1" x14ac:dyDescent="0.15">
      <c r="A16" s="2" t="s">
        <v>17</v>
      </c>
      <c r="B16" s="7" t="s">
        <v>12</v>
      </c>
      <c r="C16" s="3"/>
      <c r="D16" s="2" t="s">
        <v>62</v>
      </c>
      <c r="E16" s="7" t="s">
        <v>12</v>
      </c>
    </row>
    <row r="17" spans="1:5" ht="17.100000000000001" customHeight="1" x14ac:dyDescent="0.15">
      <c r="A17" s="2" t="s">
        <v>18</v>
      </c>
      <c r="B17" s="7" t="s">
        <v>12</v>
      </c>
      <c r="C17" s="3"/>
      <c r="D17" s="2" t="s">
        <v>63</v>
      </c>
      <c r="E17" s="7" t="s">
        <v>12</v>
      </c>
    </row>
    <row r="18" spans="1:5" ht="17.100000000000001" customHeight="1" x14ac:dyDescent="0.15">
      <c r="A18" s="2" t="s">
        <v>19</v>
      </c>
      <c r="B18" s="7" t="s">
        <v>12</v>
      </c>
      <c r="C18" s="3"/>
      <c r="D18" s="2" t="s">
        <v>64</v>
      </c>
      <c r="E18" s="7" t="s">
        <v>12</v>
      </c>
    </row>
    <row r="19" spans="1:5" ht="17.100000000000001" customHeight="1" x14ac:dyDescent="0.15">
      <c r="A19" s="2" t="s">
        <v>20</v>
      </c>
      <c r="B19" s="7" t="s">
        <v>12</v>
      </c>
      <c r="C19" s="3"/>
      <c r="D19" s="2" t="s">
        <v>65</v>
      </c>
      <c r="E19" s="7">
        <v>374</v>
      </c>
    </row>
    <row r="20" spans="1:5" ht="17.100000000000001" customHeight="1" x14ac:dyDescent="0.15">
      <c r="A20" s="2" t="s">
        <v>21</v>
      </c>
      <c r="B20" s="7" t="s">
        <v>12</v>
      </c>
      <c r="C20" s="3"/>
      <c r="D20" s="2" t="s">
        <v>66</v>
      </c>
      <c r="E20" s="7">
        <v>390</v>
      </c>
    </row>
    <row r="21" spans="1:5" ht="17.100000000000001" customHeight="1" x14ac:dyDescent="0.15">
      <c r="A21" s="2" t="s">
        <v>22</v>
      </c>
      <c r="B21" s="7" t="s">
        <v>12</v>
      </c>
      <c r="C21" s="3"/>
      <c r="D21" s="2" t="s">
        <v>49</v>
      </c>
      <c r="E21" s="7">
        <v>123</v>
      </c>
    </row>
    <row r="22" spans="1:5" ht="17.100000000000001" customHeight="1" x14ac:dyDescent="0.15">
      <c r="A22" s="2" t="s">
        <v>23</v>
      </c>
      <c r="B22" s="7" t="s">
        <v>12</v>
      </c>
      <c r="C22" s="3"/>
      <c r="D22" s="1" t="s">
        <v>67</v>
      </c>
      <c r="E22" s="4">
        <v>65305</v>
      </c>
    </row>
    <row r="23" spans="1:5" ht="17.100000000000001" customHeight="1" x14ac:dyDescent="0.15">
      <c r="A23" s="2" t="s">
        <v>24</v>
      </c>
      <c r="B23" s="7" t="s">
        <v>12</v>
      </c>
      <c r="C23" s="3"/>
      <c r="D23" s="2" t="s">
        <v>68</v>
      </c>
      <c r="E23" s="3"/>
    </row>
    <row r="24" spans="1:5" ht="17.100000000000001" customHeight="1" x14ac:dyDescent="0.15">
      <c r="A24" s="2" t="s">
        <v>25</v>
      </c>
      <c r="B24" s="7">
        <v>352</v>
      </c>
      <c r="C24" s="3"/>
      <c r="D24" s="2" t="s">
        <v>69</v>
      </c>
      <c r="E24" s="7">
        <v>165179</v>
      </c>
    </row>
    <row r="25" spans="1:5" ht="17.100000000000001" customHeight="1" x14ac:dyDescent="0.15">
      <c r="A25" s="2" t="s">
        <v>26</v>
      </c>
      <c r="B25" s="7">
        <v>118201</v>
      </c>
      <c r="C25" s="3"/>
      <c r="D25" s="2" t="s">
        <v>70</v>
      </c>
      <c r="E25" s="7">
        <v>-60116</v>
      </c>
    </row>
    <row r="26" spans="1:5" ht="17.100000000000001" customHeight="1" x14ac:dyDescent="0.15">
      <c r="A26" s="2" t="s">
        <v>10</v>
      </c>
      <c r="B26" s="7">
        <v>8991</v>
      </c>
      <c r="C26" s="3"/>
      <c r="D26" s="2" t="s">
        <v>71</v>
      </c>
      <c r="E26" s="7" t="s">
        <v>12</v>
      </c>
    </row>
    <row r="27" spans="1:5" ht="17.100000000000001" customHeight="1" x14ac:dyDescent="0.15">
      <c r="A27" s="2" t="s">
        <v>13</v>
      </c>
      <c r="B27" s="7">
        <v>1642</v>
      </c>
      <c r="C27" s="3"/>
      <c r="D27" s="3"/>
      <c r="E27" s="3"/>
    </row>
    <row r="28" spans="1:5" ht="17.100000000000001" customHeight="1" x14ac:dyDescent="0.15">
      <c r="A28" s="2" t="s">
        <v>14</v>
      </c>
      <c r="B28" s="7">
        <v>-749</v>
      </c>
      <c r="C28" s="3"/>
      <c r="D28" s="3"/>
      <c r="E28" s="3"/>
    </row>
    <row r="29" spans="1:5" ht="17.100000000000001" customHeight="1" x14ac:dyDescent="0.15">
      <c r="A29" s="2" t="s">
        <v>15</v>
      </c>
      <c r="B29" s="7">
        <v>282290</v>
      </c>
      <c r="C29" s="3"/>
      <c r="D29" s="3"/>
      <c r="E29" s="3"/>
    </row>
    <row r="30" spans="1:5" ht="17.100000000000001" customHeight="1" x14ac:dyDescent="0.15">
      <c r="A30" s="2" t="s">
        <v>16</v>
      </c>
      <c r="B30" s="7">
        <v>-176080</v>
      </c>
      <c r="C30" s="3"/>
      <c r="D30" s="3"/>
      <c r="E30" s="3"/>
    </row>
    <row r="31" spans="1:5" ht="17.100000000000001" customHeight="1" x14ac:dyDescent="0.15">
      <c r="A31" s="2" t="s">
        <v>23</v>
      </c>
      <c r="B31" s="7" t="s">
        <v>12</v>
      </c>
      <c r="C31" s="3"/>
      <c r="D31" s="3"/>
      <c r="E31" s="3"/>
    </row>
    <row r="32" spans="1:5" ht="17.100000000000001" customHeight="1" x14ac:dyDescent="0.15">
      <c r="A32" s="2" t="s">
        <v>24</v>
      </c>
      <c r="B32" s="7" t="s">
        <v>12</v>
      </c>
      <c r="C32" s="3"/>
      <c r="D32" s="3"/>
      <c r="E32" s="3"/>
    </row>
    <row r="33" spans="1:5" ht="17.100000000000001" customHeight="1" x14ac:dyDescent="0.15">
      <c r="A33" s="2" t="s">
        <v>25</v>
      </c>
      <c r="B33" s="7">
        <v>2107</v>
      </c>
      <c r="C33" s="3"/>
      <c r="D33" s="3"/>
      <c r="E33" s="3"/>
    </row>
    <row r="34" spans="1:5" ht="17.100000000000001" customHeight="1" x14ac:dyDescent="0.15">
      <c r="A34" s="2" t="s">
        <v>27</v>
      </c>
      <c r="B34" s="7">
        <v>3208</v>
      </c>
      <c r="C34" s="3"/>
      <c r="D34" s="3"/>
      <c r="E34" s="3"/>
    </row>
    <row r="35" spans="1:5" ht="17.100000000000001" customHeight="1" x14ac:dyDescent="0.15">
      <c r="A35" s="2" t="s">
        <v>28</v>
      </c>
      <c r="B35" s="7">
        <v>-684</v>
      </c>
      <c r="C35" s="3"/>
      <c r="D35" s="3"/>
      <c r="E35" s="3"/>
    </row>
    <row r="36" spans="1:5" ht="17.100000000000001" customHeight="1" x14ac:dyDescent="0.15">
      <c r="A36" s="2" t="s">
        <v>29</v>
      </c>
      <c r="B36" s="7" t="s">
        <v>12</v>
      </c>
      <c r="C36" s="3"/>
      <c r="D36" s="3"/>
      <c r="E36" s="3"/>
    </row>
    <row r="37" spans="1:5" ht="17.100000000000001" customHeight="1" x14ac:dyDescent="0.15">
      <c r="A37" s="2" t="s">
        <v>30</v>
      </c>
      <c r="B37" s="7" t="s">
        <v>12</v>
      </c>
      <c r="C37" s="3"/>
      <c r="D37" s="3"/>
      <c r="E37" s="3"/>
    </row>
    <row r="38" spans="1:5" ht="17.100000000000001" customHeight="1" x14ac:dyDescent="0.15">
      <c r="A38" s="2" t="s">
        <v>31</v>
      </c>
      <c r="B38" s="7" t="s">
        <v>12</v>
      </c>
      <c r="C38" s="3"/>
      <c r="D38" s="3"/>
      <c r="E38" s="3"/>
    </row>
    <row r="39" spans="1:5" ht="17.100000000000001" customHeight="1" x14ac:dyDescent="0.15">
      <c r="A39" s="2" t="s">
        <v>32</v>
      </c>
      <c r="B39" s="7">
        <v>7401</v>
      </c>
      <c r="C39" s="3"/>
      <c r="D39" s="3"/>
      <c r="E39" s="3"/>
    </row>
    <row r="40" spans="1:5" ht="17.100000000000001" customHeight="1" x14ac:dyDescent="0.15">
      <c r="A40" s="2" t="s">
        <v>33</v>
      </c>
      <c r="B40" s="7">
        <v>4840</v>
      </c>
      <c r="C40" s="3"/>
      <c r="D40" s="3"/>
      <c r="E40" s="3"/>
    </row>
    <row r="41" spans="1:5" ht="17.100000000000001" customHeight="1" x14ac:dyDescent="0.15">
      <c r="A41" s="2" t="s">
        <v>34</v>
      </c>
      <c r="B41" s="7">
        <v>1</v>
      </c>
      <c r="C41" s="3"/>
      <c r="D41" s="3"/>
      <c r="E41" s="3"/>
    </row>
    <row r="42" spans="1:5" ht="17.100000000000001" customHeight="1" x14ac:dyDescent="0.15">
      <c r="A42" s="2" t="s">
        <v>35</v>
      </c>
      <c r="B42" s="7">
        <v>4839</v>
      </c>
      <c r="C42" s="3"/>
      <c r="D42" s="3"/>
      <c r="E42" s="3"/>
    </row>
    <row r="43" spans="1:5" ht="17.100000000000001" customHeight="1" x14ac:dyDescent="0.15">
      <c r="A43" s="2" t="s">
        <v>23</v>
      </c>
      <c r="B43" s="7" t="s">
        <v>12</v>
      </c>
      <c r="C43" s="3"/>
      <c r="D43" s="3"/>
      <c r="E43" s="3"/>
    </row>
    <row r="44" spans="1:5" ht="17.100000000000001" customHeight="1" x14ac:dyDescent="0.15">
      <c r="A44" s="2" t="s">
        <v>36</v>
      </c>
      <c r="B44" s="7">
        <v>880</v>
      </c>
      <c r="C44" s="3"/>
      <c r="D44" s="3"/>
      <c r="E44" s="3"/>
    </row>
    <row r="45" spans="1:5" ht="17.100000000000001" customHeight="1" x14ac:dyDescent="0.15">
      <c r="A45" s="2" t="s">
        <v>37</v>
      </c>
      <c r="B45" s="7">
        <v>256</v>
      </c>
      <c r="C45" s="3"/>
      <c r="D45" s="3"/>
      <c r="E45" s="3"/>
    </row>
    <row r="46" spans="1:5" ht="17.100000000000001" customHeight="1" x14ac:dyDescent="0.15">
      <c r="A46" s="2" t="s">
        <v>38</v>
      </c>
      <c r="B46" s="7">
        <v>1570</v>
      </c>
      <c r="C46" s="3"/>
      <c r="D46" s="3"/>
      <c r="E46" s="3"/>
    </row>
    <row r="47" spans="1:5" ht="17.100000000000001" customHeight="1" x14ac:dyDescent="0.15">
      <c r="A47" s="2" t="s">
        <v>39</v>
      </c>
      <c r="B47" s="7" t="s">
        <v>12</v>
      </c>
      <c r="C47" s="3"/>
      <c r="D47" s="3"/>
      <c r="E47" s="3"/>
    </row>
    <row r="48" spans="1:5" ht="17.100000000000001" customHeight="1" x14ac:dyDescent="0.15">
      <c r="A48" s="2" t="s">
        <v>23</v>
      </c>
      <c r="B48" s="7">
        <v>1570</v>
      </c>
      <c r="C48" s="3"/>
      <c r="D48" s="3"/>
      <c r="E48" s="3"/>
    </row>
    <row r="49" spans="1:5" ht="17.100000000000001" customHeight="1" x14ac:dyDescent="0.15">
      <c r="A49" s="2" t="s">
        <v>31</v>
      </c>
      <c r="B49" s="7">
        <v>3</v>
      </c>
      <c r="C49" s="3"/>
      <c r="D49" s="3"/>
      <c r="E49" s="3"/>
    </row>
    <row r="50" spans="1:5" ht="17.100000000000001" customHeight="1" x14ac:dyDescent="0.15">
      <c r="A50" s="2" t="s">
        <v>40</v>
      </c>
      <c r="B50" s="7">
        <v>-148</v>
      </c>
      <c r="C50" s="3"/>
      <c r="D50" s="3"/>
      <c r="E50" s="3"/>
    </row>
    <row r="51" spans="1:5" ht="17.100000000000001" customHeight="1" x14ac:dyDescent="0.15">
      <c r="A51" s="2" t="s">
        <v>41</v>
      </c>
      <c r="B51" s="7">
        <v>9397</v>
      </c>
      <c r="C51" s="3"/>
      <c r="D51" s="3"/>
      <c r="E51" s="3"/>
    </row>
    <row r="52" spans="1:5" ht="17.100000000000001" customHeight="1" x14ac:dyDescent="0.15">
      <c r="A52" s="2" t="s">
        <v>42</v>
      </c>
      <c r="B52" s="7">
        <v>4748</v>
      </c>
      <c r="C52" s="3"/>
      <c r="D52" s="3"/>
      <c r="E52" s="3"/>
    </row>
    <row r="53" spans="1:5" ht="17.100000000000001" customHeight="1" x14ac:dyDescent="0.15">
      <c r="A53" s="2" t="s">
        <v>43</v>
      </c>
      <c r="B53" s="7">
        <v>444</v>
      </c>
      <c r="C53" s="3"/>
      <c r="D53" s="3"/>
      <c r="E53" s="3"/>
    </row>
    <row r="54" spans="1:5" ht="17.100000000000001" customHeight="1" x14ac:dyDescent="0.15">
      <c r="A54" s="2" t="s">
        <v>44</v>
      </c>
      <c r="B54" s="7" t="s">
        <v>12</v>
      </c>
      <c r="C54" s="3"/>
      <c r="D54" s="3"/>
      <c r="E54" s="3"/>
    </row>
    <row r="55" spans="1:5" ht="17.100000000000001" customHeight="1" x14ac:dyDescent="0.15">
      <c r="A55" s="2" t="s">
        <v>45</v>
      </c>
      <c r="B55" s="7">
        <v>4208</v>
      </c>
      <c r="C55" s="3"/>
      <c r="D55" s="3"/>
      <c r="E55" s="3"/>
    </row>
    <row r="56" spans="1:5" ht="17.100000000000001" customHeight="1" x14ac:dyDescent="0.15">
      <c r="A56" s="2" t="s">
        <v>46</v>
      </c>
      <c r="B56" s="7">
        <v>4163</v>
      </c>
      <c r="C56" s="3"/>
      <c r="D56" s="3"/>
      <c r="E56" s="3"/>
    </row>
    <row r="57" spans="1:5" ht="17.100000000000001" customHeight="1" x14ac:dyDescent="0.15">
      <c r="A57" s="2" t="s">
        <v>47</v>
      </c>
      <c r="B57" s="7">
        <v>44</v>
      </c>
      <c r="C57" s="3"/>
      <c r="D57" s="3"/>
      <c r="E57" s="3"/>
    </row>
    <row r="58" spans="1:5" ht="17.100000000000001" customHeight="1" x14ac:dyDescent="0.15">
      <c r="A58" s="2" t="s">
        <v>48</v>
      </c>
      <c r="B58" s="7" t="s">
        <v>12</v>
      </c>
      <c r="C58" s="3"/>
      <c r="D58" s="3"/>
      <c r="E58" s="3"/>
    </row>
    <row r="59" spans="1:5" ht="17.100000000000001" customHeight="1" x14ac:dyDescent="0.15">
      <c r="A59" s="2" t="s">
        <v>49</v>
      </c>
      <c r="B59" s="7" t="s">
        <v>12</v>
      </c>
      <c r="C59" s="3"/>
      <c r="D59" s="3"/>
      <c r="E59" s="3"/>
    </row>
    <row r="60" spans="1:5" ht="17.100000000000001" customHeight="1" x14ac:dyDescent="0.15">
      <c r="A60" s="2" t="s">
        <v>50</v>
      </c>
      <c r="B60" s="7">
        <v>-3</v>
      </c>
      <c r="C60" s="3"/>
      <c r="D60" s="3"/>
      <c r="E60" s="3"/>
    </row>
    <row r="61" spans="1:5" ht="17.100000000000001" customHeight="1" x14ac:dyDescent="0.15">
      <c r="A61" s="2" t="s">
        <v>51</v>
      </c>
      <c r="B61" s="7" t="s">
        <v>12</v>
      </c>
      <c r="C61" s="3"/>
      <c r="D61" s="1" t="s">
        <v>72</v>
      </c>
      <c r="E61" s="4">
        <v>105063</v>
      </c>
    </row>
    <row r="62" spans="1:5" ht="17.100000000000001" customHeight="1" x14ac:dyDescent="0.15">
      <c r="A62" s="1" t="s">
        <v>52</v>
      </c>
      <c r="B62" s="4">
        <v>170368</v>
      </c>
      <c r="C62" s="8"/>
      <c r="D62" s="1" t="s">
        <v>73</v>
      </c>
      <c r="E62" s="4">
        <v>170368</v>
      </c>
    </row>
    <row r="63" spans="1:5" ht="17.100000000000001" customHeight="1" x14ac:dyDescent="0.15">
      <c r="A63" s="5"/>
      <c r="B63" s="5"/>
      <c r="C63" s="5"/>
      <c r="D63" s="5"/>
      <c r="E63" s="5"/>
    </row>
    <row r="64" spans="1:5" x14ac:dyDescent="0.15">
      <c r="A64" s="10"/>
    </row>
    <row r="65" spans="1:1" x14ac:dyDescent="0.15">
      <c r="A65" s="10"/>
    </row>
    <row r="66" spans="1:1" x14ac:dyDescent="0.15">
      <c r="A66" s="10"/>
    </row>
  </sheetData>
  <mergeCells count="2">
    <mergeCell ref="A2:E2"/>
    <mergeCell ref="A3:E3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8816-AB14-4091-99C7-0818827562B9}">
  <dimension ref="A1:M88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4.375" style="58" customWidth="1"/>
    <col min="2" max="2" width="12" style="58" customWidth="1"/>
    <col min="3" max="3" width="8.625" style="98" customWidth="1"/>
    <col min="4" max="4" width="11.625" style="98" customWidth="1"/>
    <col min="5" max="9" width="8.625" style="98" customWidth="1"/>
    <col min="10" max="11" width="9.125" style="98" customWidth="1"/>
    <col min="12" max="12" width="8.625" style="98" customWidth="1"/>
    <col min="13" max="13" width="0.625" style="58" customWidth="1"/>
    <col min="14" max="14" width="7" style="58" customWidth="1"/>
    <col min="15" max="16384" width="9" style="58"/>
  </cols>
  <sheetData>
    <row r="1" spans="1:12" ht="16.5" customHeight="1" x14ac:dyDescent="0.4"/>
    <row r="2" spans="1:12" x14ac:dyDescent="0.4">
      <c r="B2" s="137" t="s">
        <v>306</v>
      </c>
    </row>
    <row r="3" spans="1:12" x14ac:dyDescent="0.15">
      <c r="A3" s="60"/>
      <c r="B3" s="138" t="s">
        <v>307</v>
      </c>
      <c r="C3" s="139"/>
      <c r="D3" s="139"/>
      <c r="E3" s="139"/>
      <c r="F3" s="139"/>
      <c r="G3" s="139"/>
      <c r="H3" s="139"/>
      <c r="I3" s="139"/>
      <c r="J3" s="139"/>
      <c r="K3" s="139"/>
      <c r="L3" s="140" t="s">
        <v>213</v>
      </c>
    </row>
    <row r="4" spans="1:12" ht="15.95" customHeight="1" x14ac:dyDescent="0.4">
      <c r="A4" s="60"/>
      <c r="B4" s="141" t="s">
        <v>246</v>
      </c>
      <c r="C4" s="142" t="s">
        <v>308</v>
      </c>
      <c r="D4" s="143"/>
      <c r="E4" s="144" t="s">
        <v>309</v>
      </c>
      <c r="F4" s="145" t="s">
        <v>310</v>
      </c>
      <c r="G4" s="145" t="s">
        <v>311</v>
      </c>
      <c r="H4" s="145" t="s">
        <v>312</v>
      </c>
      <c r="I4" s="142" t="s">
        <v>313</v>
      </c>
      <c r="J4" s="146"/>
      <c r="K4" s="147"/>
      <c r="L4" s="145" t="s">
        <v>314</v>
      </c>
    </row>
    <row r="5" spans="1:12" ht="15.95" customHeight="1" x14ac:dyDescent="0.4">
      <c r="A5" s="60"/>
      <c r="B5" s="148"/>
      <c r="C5" s="149"/>
      <c r="D5" s="150" t="s">
        <v>315</v>
      </c>
      <c r="E5" s="151"/>
      <c r="F5" s="149"/>
      <c r="G5" s="149"/>
      <c r="H5" s="149"/>
      <c r="I5" s="152"/>
      <c r="J5" s="153" t="s">
        <v>316</v>
      </c>
      <c r="K5" s="153" t="s">
        <v>317</v>
      </c>
      <c r="L5" s="149"/>
    </row>
    <row r="6" spans="1:12" ht="24.95" customHeight="1" x14ac:dyDescent="0.4">
      <c r="A6" s="60"/>
      <c r="B6" s="154" t="s">
        <v>318</v>
      </c>
      <c r="C6" s="155">
        <f>SUM(C24,C41,C58,C75)</f>
        <v>28683572539</v>
      </c>
      <c r="D6" s="156">
        <f t="shared" ref="D6:L6" si="0">SUM(D24,D41,D58,D75)</f>
        <v>2659337415</v>
      </c>
      <c r="E6" s="157">
        <f t="shared" si="0"/>
        <v>8410906231</v>
      </c>
      <c r="F6" s="155">
        <f t="shared" si="0"/>
        <v>6421211263</v>
      </c>
      <c r="G6" s="155">
        <f t="shared" si="0"/>
        <v>2011129866</v>
      </c>
      <c r="H6" s="155">
        <f t="shared" si="0"/>
        <v>7638652061</v>
      </c>
      <c r="I6" s="155">
        <f t="shared" si="0"/>
        <v>0</v>
      </c>
      <c r="J6" s="155">
        <f t="shared" si="0"/>
        <v>0</v>
      </c>
      <c r="K6" s="155">
        <f t="shared" si="0"/>
        <v>0</v>
      </c>
      <c r="L6" s="155">
        <f t="shared" si="0"/>
        <v>4201673118</v>
      </c>
    </row>
    <row r="7" spans="1:12" ht="24.95" customHeight="1" x14ac:dyDescent="0.4">
      <c r="A7" s="60"/>
      <c r="B7" s="154" t="s">
        <v>319</v>
      </c>
      <c r="C7" s="155">
        <f t="shared" ref="C7:L18" si="1">SUM(C25,C42,C59,C76)</f>
        <v>1561292068</v>
      </c>
      <c r="D7" s="156">
        <f t="shared" si="1"/>
        <v>82369506</v>
      </c>
      <c r="E7" s="157">
        <f t="shared" si="1"/>
        <v>1552892068</v>
      </c>
      <c r="F7" s="155">
        <f t="shared" si="1"/>
        <v>0</v>
      </c>
      <c r="G7" s="155">
        <f t="shared" si="1"/>
        <v>0</v>
      </c>
      <c r="H7" s="155">
        <f t="shared" si="1"/>
        <v>8400000</v>
      </c>
      <c r="I7" s="155">
        <f t="shared" si="1"/>
        <v>0</v>
      </c>
      <c r="J7" s="155">
        <f t="shared" si="1"/>
        <v>0</v>
      </c>
      <c r="K7" s="155">
        <f t="shared" si="1"/>
        <v>0</v>
      </c>
      <c r="L7" s="155">
        <f t="shared" si="1"/>
        <v>0</v>
      </c>
    </row>
    <row r="8" spans="1:12" ht="24.95" customHeight="1" x14ac:dyDescent="0.4">
      <c r="A8" s="60"/>
      <c r="B8" s="154" t="s">
        <v>320</v>
      </c>
      <c r="C8" s="155">
        <f t="shared" si="1"/>
        <v>67354886</v>
      </c>
      <c r="D8" s="156">
        <f t="shared" si="1"/>
        <v>12232522</v>
      </c>
      <c r="E8" s="157">
        <f t="shared" si="1"/>
        <v>64119546</v>
      </c>
      <c r="F8" s="155">
        <f t="shared" si="1"/>
        <v>3235340</v>
      </c>
      <c r="G8" s="155">
        <f t="shared" si="1"/>
        <v>0</v>
      </c>
      <c r="H8" s="155">
        <f t="shared" si="1"/>
        <v>0</v>
      </c>
      <c r="I8" s="155">
        <f t="shared" si="1"/>
        <v>0</v>
      </c>
      <c r="J8" s="155">
        <f t="shared" si="1"/>
        <v>0</v>
      </c>
      <c r="K8" s="155">
        <f t="shared" si="1"/>
        <v>0</v>
      </c>
      <c r="L8" s="155">
        <f t="shared" si="1"/>
        <v>0</v>
      </c>
    </row>
    <row r="9" spans="1:12" ht="24.95" customHeight="1" x14ac:dyDescent="0.4">
      <c r="A9" s="60"/>
      <c r="B9" s="154" t="s">
        <v>321</v>
      </c>
      <c r="C9" s="155">
        <f t="shared" si="1"/>
        <v>250577382</v>
      </c>
      <c r="D9" s="156">
        <f t="shared" si="1"/>
        <v>16767723</v>
      </c>
      <c r="E9" s="157">
        <f t="shared" si="1"/>
        <v>250577382</v>
      </c>
      <c r="F9" s="155">
        <f t="shared" si="1"/>
        <v>0</v>
      </c>
      <c r="G9" s="155">
        <f t="shared" si="1"/>
        <v>0</v>
      </c>
      <c r="H9" s="155">
        <f t="shared" si="1"/>
        <v>0</v>
      </c>
      <c r="I9" s="155">
        <f t="shared" si="1"/>
        <v>0</v>
      </c>
      <c r="J9" s="155">
        <f t="shared" si="1"/>
        <v>0</v>
      </c>
      <c r="K9" s="155">
        <f t="shared" si="1"/>
        <v>0</v>
      </c>
      <c r="L9" s="155">
        <f t="shared" si="1"/>
        <v>0</v>
      </c>
    </row>
    <row r="10" spans="1:12" ht="24.95" customHeight="1" x14ac:dyDescent="0.4">
      <c r="A10" s="60"/>
      <c r="B10" s="154" t="s">
        <v>322</v>
      </c>
      <c r="C10" s="155">
        <f t="shared" si="1"/>
        <v>2874782302</v>
      </c>
      <c r="D10" s="156">
        <f t="shared" si="1"/>
        <v>348859147</v>
      </c>
      <c r="E10" s="157">
        <f t="shared" si="1"/>
        <v>1411911417</v>
      </c>
      <c r="F10" s="155">
        <f t="shared" si="1"/>
        <v>525387259</v>
      </c>
      <c r="G10" s="155">
        <f t="shared" si="1"/>
        <v>699496430</v>
      </c>
      <c r="H10" s="155">
        <f t="shared" si="1"/>
        <v>174912196</v>
      </c>
      <c r="I10" s="155">
        <f t="shared" si="1"/>
        <v>0</v>
      </c>
      <c r="J10" s="155">
        <f t="shared" si="1"/>
        <v>0</v>
      </c>
      <c r="K10" s="155">
        <f t="shared" si="1"/>
        <v>0</v>
      </c>
      <c r="L10" s="155">
        <f t="shared" si="1"/>
        <v>63075000</v>
      </c>
    </row>
    <row r="11" spans="1:12" ht="24.95" customHeight="1" x14ac:dyDescent="0.4">
      <c r="A11" s="60"/>
      <c r="B11" s="154" t="s">
        <v>323</v>
      </c>
      <c r="C11" s="155">
        <f t="shared" si="1"/>
        <v>13864462915</v>
      </c>
      <c r="D11" s="156">
        <f t="shared" si="1"/>
        <v>964779457</v>
      </c>
      <c r="E11" s="157">
        <f t="shared" si="1"/>
        <v>217937068</v>
      </c>
      <c r="F11" s="155">
        <f t="shared" si="1"/>
        <v>2300179564</v>
      </c>
      <c r="G11" s="155">
        <f t="shared" si="1"/>
        <v>305000000</v>
      </c>
      <c r="H11" s="155">
        <f t="shared" si="1"/>
        <v>6912648333</v>
      </c>
      <c r="I11" s="155">
        <f t="shared" si="1"/>
        <v>0</v>
      </c>
      <c r="J11" s="155">
        <f t="shared" si="1"/>
        <v>0</v>
      </c>
      <c r="K11" s="155">
        <f t="shared" si="1"/>
        <v>0</v>
      </c>
      <c r="L11" s="155">
        <f t="shared" si="1"/>
        <v>4128697950</v>
      </c>
    </row>
    <row r="12" spans="1:12" ht="24.95" customHeight="1" x14ac:dyDescent="0.4">
      <c r="A12" s="60"/>
      <c r="B12" s="154" t="s">
        <v>324</v>
      </c>
      <c r="C12" s="155">
        <f t="shared" si="1"/>
        <v>10065102986</v>
      </c>
      <c r="D12" s="156">
        <f t="shared" si="1"/>
        <v>1234329060</v>
      </c>
      <c r="E12" s="157">
        <f t="shared" si="1"/>
        <v>4913468750</v>
      </c>
      <c r="F12" s="155">
        <f t="shared" si="1"/>
        <v>3592409100</v>
      </c>
      <c r="G12" s="155">
        <f t="shared" si="1"/>
        <v>1006633436</v>
      </c>
      <c r="H12" s="155">
        <f t="shared" si="1"/>
        <v>542691532</v>
      </c>
      <c r="I12" s="155">
        <f t="shared" si="1"/>
        <v>0</v>
      </c>
      <c r="J12" s="155">
        <f t="shared" si="1"/>
        <v>0</v>
      </c>
      <c r="K12" s="155">
        <f t="shared" si="1"/>
        <v>0</v>
      </c>
      <c r="L12" s="155">
        <f t="shared" si="1"/>
        <v>9900168</v>
      </c>
    </row>
    <row r="13" spans="1:12" ht="24.95" customHeight="1" x14ac:dyDescent="0.4">
      <c r="A13" s="60"/>
      <c r="B13" s="154" t="s">
        <v>325</v>
      </c>
      <c r="C13" s="155">
        <f t="shared" si="1"/>
        <v>18177681074</v>
      </c>
      <c r="D13" s="156">
        <f t="shared" si="1"/>
        <v>1368113919</v>
      </c>
      <c r="E13" s="157">
        <f t="shared" si="1"/>
        <v>10726135428</v>
      </c>
      <c r="F13" s="155">
        <f t="shared" si="1"/>
        <v>6960416924</v>
      </c>
      <c r="G13" s="155">
        <f t="shared" si="1"/>
        <v>9700000</v>
      </c>
      <c r="H13" s="155">
        <f t="shared" si="1"/>
        <v>481428722</v>
      </c>
      <c r="I13" s="155">
        <f t="shared" si="1"/>
        <v>0</v>
      </c>
      <c r="J13" s="155">
        <f t="shared" si="1"/>
        <v>0</v>
      </c>
      <c r="K13" s="155">
        <f t="shared" si="1"/>
        <v>0</v>
      </c>
      <c r="L13" s="155">
        <f t="shared" si="1"/>
        <v>0</v>
      </c>
    </row>
    <row r="14" spans="1:12" ht="24.95" customHeight="1" x14ac:dyDescent="0.4">
      <c r="A14" s="60"/>
      <c r="B14" s="154" t="s">
        <v>326</v>
      </c>
      <c r="C14" s="155">
        <f t="shared" si="1"/>
        <v>16665182517</v>
      </c>
      <c r="D14" s="156">
        <f t="shared" si="1"/>
        <v>1201328066</v>
      </c>
      <c r="E14" s="157">
        <f t="shared" si="1"/>
        <v>9397560092</v>
      </c>
      <c r="F14" s="155">
        <f t="shared" si="1"/>
        <v>6792493703</v>
      </c>
      <c r="G14" s="155">
        <f t="shared" si="1"/>
        <v>0</v>
      </c>
      <c r="H14" s="155">
        <f t="shared" si="1"/>
        <v>475128722</v>
      </c>
      <c r="I14" s="155">
        <f t="shared" si="1"/>
        <v>0</v>
      </c>
      <c r="J14" s="155">
        <f t="shared" si="1"/>
        <v>0</v>
      </c>
      <c r="K14" s="155">
        <f t="shared" si="1"/>
        <v>0</v>
      </c>
      <c r="L14" s="155">
        <f t="shared" si="1"/>
        <v>0</v>
      </c>
    </row>
    <row r="15" spans="1:12" ht="24.95" customHeight="1" x14ac:dyDescent="0.4">
      <c r="A15" s="60"/>
      <c r="B15" s="154" t="s">
        <v>327</v>
      </c>
      <c r="C15" s="155">
        <f t="shared" si="1"/>
        <v>257330533</v>
      </c>
      <c r="D15" s="156">
        <f t="shared" si="1"/>
        <v>71308594</v>
      </c>
      <c r="E15" s="157">
        <f t="shared" si="1"/>
        <v>257330533</v>
      </c>
      <c r="F15" s="155">
        <f t="shared" si="1"/>
        <v>0</v>
      </c>
      <c r="G15" s="155">
        <f t="shared" si="1"/>
        <v>0</v>
      </c>
      <c r="H15" s="155">
        <f t="shared" si="1"/>
        <v>0</v>
      </c>
      <c r="I15" s="155">
        <f t="shared" si="1"/>
        <v>0</v>
      </c>
      <c r="J15" s="155">
        <f t="shared" si="1"/>
        <v>0</v>
      </c>
      <c r="K15" s="155">
        <f t="shared" si="1"/>
        <v>0</v>
      </c>
      <c r="L15" s="155">
        <f t="shared" si="1"/>
        <v>0</v>
      </c>
    </row>
    <row r="16" spans="1:12" ht="24.95" customHeight="1" x14ac:dyDescent="0.4">
      <c r="A16" s="60"/>
      <c r="B16" s="154" t="s">
        <v>328</v>
      </c>
      <c r="C16" s="155">
        <f t="shared" si="1"/>
        <v>0</v>
      </c>
      <c r="D16" s="156">
        <f t="shared" si="1"/>
        <v>0</v>
      </c>
      <c r="E16" s="157">
        <f t="shared" si="1"/>
        <v>0</v>
      </c>
      <c r="F16" s="155">
        <f t="shared" si="1"/>
        <v>0</v>
      </c>
      <c r="G16" s="155">
        <f t="shared" si="1"/>
        <v>0</v>
      </c>
      <c r="H16" s="155">
        <f t="shared" si="1"/>
        <v>0</v>
      </c>
      <c r="I16" s="155">
        <f t="shared" si="1"/>
        <v>0</v>
      </c>
      <c r="J16" s="155">
        <f t="shared" si="1"/>
        <v>0</v>
      </c>
      <c r="K16" s="155">
        <f t="shared" si="1"/>
        <v>0</v>
      </c>
      <c r="L16" s="155">
        <f t="shared" si="1"/>
        <v>0</v>
      </c>
    </row>
    <row r="17" spans="1:12" ht="24.95" customHeight="1" x14ac:dyDescent="0.4">
      <c r="A17" s="60"/>
      <c r="B17" s="154" t="s">
        <v>329</v>
      </c>
      <c r="C17" s="155">
        <f t="shared" si="1"/>
        <v>1255168024</v>
      </c>
      <c r="D17" s="156">
        <f t="shared" si="1"/>
        <v>95477259</v>
      </c>
      <c r="E17" s="157">
        <f t="shared" si="1"/>
        <v>1071244803</v>
      </c>
      <c r="F17" s="155">
        <f t="shared" si="1"/>
        <v>167923221</v>
      </c>
      <c r="G17" s="155">
        <f t="shared" si="1"/>
        <v>9700000</v>
      </c>
      <c r="H17" s="155">
        <f t="shared" si="1"/>
        <v>6300000</v>
      </c>
      <c r="I17" s="155">
        <f t="shared" si="1"/>
        <v>0</v>
      </c>
      <c r="J17" s="155">
        <f t="shared" si="1"/>
        <v>0</v>
      </c>
      <c r="K17" s="155">
        <f t="shared" si="1"/>
        <v>0</v>
      </c>
      <c r="L17" s="155">
        <f t="shared" si="1"/>
        <v>0</v>
      </c>
    </row>
    <row r="18" spans="1:12" ht="24.95" customHeight="1" x14ac:dyDescent="0.4">
      <c r="A18" s="60"/>
      <c r="B18" s="158" t="s">
        <v>330</v>
      </c>
      <c r="C18" s="155">
        <f t="shared" si="1"/>
        <v>46861253613</v>
      </c>
      <c r="D18" s="156">
        <f t="shared" si="1"/>
        <v>4027451334</v>
      </c>
      <c r="E18" s="157">
        <f t="shared" si="1"/>
        <v>19137041659</v>
      </c>
      <c r="F18" s="155">
        <f t="shared" si="1"/>
        <v>13381628187</v>
      </c>
      <c r="G18" s="155">
        <f t="shared" si="1"/>
        <v>2020829866</v>
      </c>
      <c r="H18" s="155">
        <f t="shared" si="1"/>
        <v>8120080783</v>
      </c>
      <c r="I18" s="155">
        <f t="shared" si="1"/>
        <v>0</v>
      </c>
      <c r="J18" s="155">
        <f t="shared" si="1"/>
        <v>0</v>
      </c>
      <c r="K18" s="155">
        <f t="shared" si="1"/>
        <v>0</v>
      </c>
      <c r="L18" s="155">
        <f t="shared" si="1"/>
        <v>4201673118</v>
      </c>
    </row>
    <row r="19" spans="1:12" ht="3.75" customHeight="1" x14ac:dyDescent="0.4">
      <c r="A19" s="60"/>
      <c r="B19" s="60"/>
      <c r="C19" s="136"/>
      <c r="D19" s="136"/>
      <c r="E19" s="136"/>
      <c r="F19" s="136"/>
      <c r="G19" s="136"/>
      <c r="H19" s="136"/>
      <c r="I19" s="136"/>
      <c r="J19" s="136"/>
      <c r="K19" s="136"/>
      <c r="L19" s="136"/>
    </row>
    <row r="20" spans="1:12" ht="12" customHeight="1" x14ac:dyDescent="0.4"/>
    <row r="21" spans="1:12" x14ac:dyDescent="0.4">
      <c r="B21" s="159" t="s">
        <v>331</v>
      </c>
    </row>
    <row r="22" spans="1:12" ht="15.95" customHeight="1" x14ac:dyDescent="0.4">
      <c r="A22" s="60"/>
      <c r="B22" s="141" t="s">
        <v>246</v>
      </c>
      <c r="C22" s="142" t="s">
        <v>308</v>
      </c>
      <c r="D22" s="143"/>
      <c r="E22" s="144" t="s">
        <v>309</v>
      </c>
      <c r="F22" s="145" t="s">
        <v>310</v>
      </c>
      <c r="G22" s="145" t="s">
        <v>311</v>
      </c>
      <c r="H22" s="145" t="s">
        <v>312</v>
      </c>
      <c r="I22" s="142" t="s">
        <v>313</v>
      </c>
      <c r="J22" s="146"/>
      <c r="K22" s="147"/>
      <c r="L22" s="145" t="s">
        <v>314</v>
      </c>
    </row>
    <row r="23" spans="1:12" ht="15.95" customHeight="1" x14ac:dyDescent="0.4">
      <c r="A23" s="60"/>
      <c r="B23" s="148"/>
      <c r="C23" s="149"/>
      <c r="D23" s="150" t="s">
        <v>315</v>
      </c>
      <c r="E23" s="151"/>
      <c r="F23" s="149"/>
      <c r="G23" s="149"/>
      <c r="H23" s="149"/>
      <c r="I23" s="152"/>
      <c r="J23" s="153" t="s">
        <v>316</v>
      </c>
      <c r="K23" s="153" t="s">
        <v>317</v>
      </c>
      <c r="L23" s="149"/>
    </row>
    <row r="24" spans="1:12" ht="24.95" customHeight="1" x14ac:dyDescent="0.4">
      <c r="A24" s="60"/>
      <c r="B24" s="154" t="s">
        <v>318</v>
      </c>
      <c r="C24" s="160">
        <f>SUM(C25:C30)</f>
        <v>21438378841</v>
      </c>
      <c r="D24" s="161">
        <f t="shared" ref="D24:L24" si="2">SUM(D25:D30)</f>
        <v>1911780493</v>
      </c>
      <c r="E24" s="162">
        <f t="shared" si="2"/>
        <v>5364043503</v>
      </c>
      <c r="F24" s="160">
        <f t="shared" si="2"/>
        <v>3632563729</v>
      </c>
      <c r="G24" s="160">
        <f t="shared" si="2"/>
        <v>1088396430</v>
      </c>
      <c r="H24" s="160">
        <f t="shared" si="2"/>
        <v>7151702061</v>
      </c>
      <c r="I24" s="160">
        <f t="shared" si="2"/>
        <v>0</v>
      </c>
      <c r="J24" s="160">
        <f t="shared" si="2"/>
        <v>0</v>
      </c>
      <c r="K24" s="160">
        <f t="shared" si="2"/>
        <v>0</v>
      </c>
      <c r="L24" s="160">
        <f t="shared" si="2"/>
        <v>4201673118</v>
      </c>
    </row>
    <row r="25" spans="1:12" ht="24.95" customHeight="1" x14ac:dyDescent="0.4">
      <c r="A25" s="60"/>
      <c r="B25" s="154" t="s">
        <v>319</v>
      </c>
      <c r="C25" s="160">
        <f>SUM(E25:L25)</f>
        <v>1561292068</v>
      </c>
      <c r="D25" s="161">
        <v>82369506</v>
      </c>
      <c r="E25" s="162">
        <v>1552892068</v>
      </c>
      <c r="F25" s="160">
        <v>0</v>
      </c>
      <c r="G25" s="160">
        <v>0</v>
      </c>
      <c r="H25" s="160">
        <v>8400000</v>
      </c>
      <c r="I25" s="160">
        <v>0</v>
      </c>
      <c r="J25" s="160">
        <v>0</v>
      </c>
      <c r="K25" s="160">
        <v>0</v>
      </c>
      <c r="L25" s="160">
        <v>0</v>
      </c>
    </row>
    <row r="26" spans="1:12" ht="24.95" customHeight="1" x14ac:dyDescent="0.4">
      <c r="A26" s="60"/>
      <c r="B26" s="154" t="s">
        <v>320</v>
      </c>
      <c r="C26" s="160">
        <f t="shared" ref="C26:C30" si="3">SUM(E26:L26)</f>
        <v>67354886</v>
      </c>
      <c r="D26" s="161">
        <v>12232522</v>
      </c>
      <c r="E26" s="162">
        <v>64119546</v>
      </c>
      <c r="F26" s="160">
        <v>3235340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</row>
    <row r="27" spans="1:12" ht="24.95" customHeight="1" x14ac:dyDescent="0.4">
      <c r="A27" s="60"/>
      <c r="B27" s="154" t="s">
        <v>321</v>
      </c>
      <c r="C27" s="160">
        <f t="shared" si="3"/>
        <v>182257580</v>
      </c>
      <c r="D27" s="161">
        <v>15138017</v>
      </c>
      <c r="E27" s="162">
        <v>182257580</v>
      </c>
      <c r="F27" s="160">
        <v>0</v>
      </c>
      <c r="G27" s="160">
        <v>0</v>
      </c>
      <c r="H27" s="160">
        <v>0</v>
      </c>
      <c r="I27" s="160">
        <v>0</v>
      </c>
      <c r="J27" s="160">
        <v>0</v>
      </c>
      <c r="K27" s="160">
        <v>0</v>
      </c>
      <c r="L27" s="160">
        <v>0</v>
      </c>
    </row>
    <row r="28" spans="1:12" ht="24.95" customHeight="1" x14ac:dyDescent="0.4">
      <c r="A28" s="60"/>
      <c r="B28" s="154" t="s">
        <v>322</v>
      </c>
      <c r="C28" s="160">
        <f t="shared" si="3"/>
        <v>2874782302</v>
      </c>
      <c r="D28" s="161">
        <v>348859147</v>
      </c>
      <c r="E28" s="162">
        <v>1411911417</v>
      </c>
      <c r="F28" s="160">
        <v>525387259</v>
      </c>
      <c r="G28" s="160">
        <v>699496430</v>
      </c>
      <c r="H28" s="160">
        <v>174912196</v>
      </c>
      <c r="I28" s="160">
        <v>0</v>
      </c>
      <c r="J28" s="160">
        <v>0</v>
      </c>
      <c r="K28" s="160">
        <v>0</v>
      </c>
      <c r="L28" s="160">
        <v>63075000</v>
      </c>
    </row>
    <row r="29" spans="1:12" ht="24.95" customHeight="1" x14ac:dyDescent="0.4">
      <c r="A29" s="60"/>
      <c r="B29" s="154" t="s">
        <v>323</v>
      </c>
      <c r="C29" s="160">
        <f t="shared" si="3"/>
        <v>13864462915</v>
      </c>
      <c r="D29" s="161">
        <v>964779457</v>
      </c>
      <c r="E29" s="162">
        <v>217937068</v>
      </c>
      <c r="F29" s="160">
        <v>2300179564</v>
      </c>
      <c r="G29" s="160">
        <v>305000000</v>
      </c>
      <c r="H29" s="160">
        <v>6912648333</v>
      </c>
      <c r="I29" s="160">
        <v>0</v>
      </c>
      <c r="J29" s="160">
        <v>0</v>
      </c>
      <c r="K29" s="160">
        <v>0</v>
      </c>
      <c r="L29" s="160">
        <v>4128697950</v>
      </c>
    </row>
    <row r="30" spans="1:12" ht="24.95" customHeight="1" x14ac:dyDescent="0.4">
      <c r="A30" s="60"/>
      <c r="B30" s="154" t="s">
        <v>324</v>
      </c>
      <c r="C30" s="160">
        <f t="shared" si="3"/>
        <v>2888229090</v>
      </c>
      <c r="D30" s="161">
        <v>488401844</v>
      </c>
      <c r="E30" s="162">
        <v>1934925824</v>
      </c>
      <c r="F30" s="160">
        <v>803761566</v>
      </c>
      <c r="G30" s="160">
        <v>83900000</v>
      </c>
      <c r="H30" s="160">
        <v>55741532</v>
      </c>
      <c r="I30" s="160">
        <v>0</v>
      </c>
      <c r="J30" s="160">
        <v>0</v>
      </c>
      <c r="K30" s="160">
        <v>0</v>
      </c>
      <c r="L30" s="160">
        <v>9900168</v>
      </c>
    </row>
    <row r="31" spans="1:12" ht="24.95" customHeight="1" x14ac:dyDescent="0.4">
      <c r="A31" s="60"/>
      <c r="B31" s="154" t="s">
        <v>325</v>
      </c>
      <c r="C31" s="160">
        <f>SUM(C32:C35)</f>
        <v>18177681074</v>
      </c>
      <c r="D31" s="161">
        <f t="shared" ref="D31:L31" si="4">SUM(D32:D35)</f>
        <v>1368113919</v>
      </c>
      <c r="E31" s="162">
        <f t="shared" si="4"/>
        <v>10726135428</v>
      </c>
      <c r="F31" s="160">
        <f t="shared" si="4"/>
        <v>6960416924</v>
      </c>
      <c r="G31" s="160">
        <f t="shared" si="4"/>
        <v>9700000</v>
      </c>
      <c r="H31" s="160">
        <f t="shared" si="4"/>
        <v>481428722</v>
      </c>
      <c r="I31" s="160">
        <f t="shared" si="4"/>
        <v>0</v>
      </c>
      <c r="J31" s="160">
        <f t="shared" si="4"/>
        <v>0</v>
      </c>
      <c r="K31" s="160">
        <f t="shared" si="4"/>
        <v>0</v>
      </c>
      <c r="L31" s="160">
        <f t="shared" si="4"/>
        <v>0</v>
      </c>
    </row>
    <row r="32" spans="1:12" ht="24.95" customHeight="1" x14ac:dyDescent="0.4">
      <c r="A32" s="60"/>
      <c r="B32" s="154" t="s">
        <v>326</v>
      </c>
      <c r="C32" s="160">
        <f t="shared" ref="C32:C35" si="5">SUM(E32:L32)</f>
        <v>16665182517</v>
      </c>
      <c r="D32" s="161">
        <v>1201328066</v>
      </c>
      <c r="E32" s="162">
        <v>9397560092</v>
      </c>
      <c r="F32" s="160">
        <v>6792493703</v>
      </c>
      <c r="G32" s="160">
        <v>0</v>
      </c>
      <c r="H32" s="160">
        <v>475128722</v>
      </c>
      <c r="I32" s="160">
        <v>0</v>
      </c>
      <c r="J32" s="160">
        <v>0</v>
      </c>
      <c r="K32" s="160">
        <v>0</v>
      </c>
      <c r="L32" s="160">
        <v>0</v>
      </c>
    </row>
    <row r="33" spans="1:12" ht="24.95" customHeight="1" x14ac:dyDescent="0.4">
      <c r="A33" s="60"/>
      <c r="B33" s="154" t="s">
        <v>327</v>
      </c>
      <c r="C33" s="160">
        <f t="shared" si="5"/>
        <v>257330533</v>
      </c>
      <c r="D33" s="161">
        <v>71308594</v>
      </c>
      <c r="E33" s="162">
        <v>257330533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</row>
    <row r="34" spans="1:12" ht="24.95" customHeight="1" x14ac:dyDescent="0.4">
      <c r="A34" s="60"/>
      <c r="B34" s="154" t="s">
        <v>328</v>
      </c>
      <c r="C34" s="160">
        <f t="shared" si="5"/>
        <v>0</v>
      </c>
      <c r="D34" s="161">
        <v>0</v>
      </c>
      <c r="E34" s="162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</row>
    <row r="35" spans="1:12" ht="24.95" customHeight="1" x14ac:dyDescent="0.4">
      <c r="A35" s="60"/>
      <c r="B35" s="154" t="s">
        <v>329</v>
      </c>
      <c r="C35" s="160">
        <f t="shared" si="5"/>
        <v>1255168024</v>
      </c>
      <c r="D35" s="161">
        <v>95477259</v>
      </c>
      <c r="E35" s="162">
        <v>1071244803</v>
      </c>
      <c r="F35" s="160">
        <v>167923221</v>
      </c>
      <c r="G35" s="160">
        <v>9700000</v>
      </c>
      <c r="H35" s="160">
        <v>6300000</v>
      </c>
      <c r="I35" s="160">
        <v>0</v>
      </c>
      <c r="J35" s="160">
        <v>0</v>
      </c>
      <c r="K35" s="160">
        <v>0</v>
      </c>
      <c r="L35" s="160">
        <v>0</v>
      </c>
    </row>
    <row r="36" spans="1:12" ht="24.95" customHeight="1" x14ac:dyDescent="0.4">
      <c r="A36" s="60"/>
      <c r="B36" s="158" t="s">
        <v>330</v>
      </c>
      <c r="C36" s="160">
        <f>SUM(C24,C31)</f>
        <v>39616059915</v>
      </c>
      <c r="D36" s="161">
        <f t="shared" ref="D36:L36" si="6">SUM(D24,D31)</f>
        <v>3279894412</v>
      </c>
      <c r="E36" s="162">
        <f t="shared" si="6"/>
        <v>16090178931</v>
      </c>
      <c r="F36" s="162">
        <f t="shared" si="6"/>
        <v>10592980653</v>
      </c>
      <c r="G36" s="160">
        <f t="shared" si="6"/>
        <v>1098096430</v>
      </c>
      <c r="H36" s="162">
        <f t="shared" si="6"/>
        <v>7633130783</v>
      </c>
      <c r="I36" s="160">
        <f t="shared" si="6"/>
        <v>0</v>
      </c>
      <c r="J36" s="160">
        <f t="shared" si="6"/>
        <v>0</v>
      </c>
      <c r="K36" s="160">
        <f t="shared" si="6"/>
        <v>0</v>
      </c>
      <c r="L36" s="160">
        <f t="shared" si="6"/>
        <v>4201673118</v>
      </c>
    </row>
    <row r="37" spans="1:12" s="159" customFormat="1" ht="10.5" x14ac:dyDescent="0.4">
      <c r="C37" s="163"/>
      <c r="D37" s="163"/>
      <c r="E37" s="163"/>
      <c r="F37" s="163"/>
      <c r="G37" s="163"/>
      <c r="H37" s="163"/>
      <c r="I37" s="163"/>
      <c r="J37" s="163"/>
      <c r="K37" s="163"/>
      <c r="L37" s="163"/>
    </row>
    <row r="38" spans="1:12" s="159" customFormat="1" ht="10.5" x14ac:dyDescent="0.4">
      <c r="B38" s="164" t="s">
        <v>332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</row>
    <row r="39" spans="1:12" ht="15.95" customHeight="1" x14ac:dyDescent="0.4">
      <c r="A39" s="60"/>
      <c r="B39" s="141" t="s">
        <v>246</v>
      </c>
      <c r="C39" s="142" t="s">
        <v>308</v>
      </c>
      <c r="D39" s="143"/>
      <c r="E39" s="144" t="s">
        <v>309</v>
      </c>
      <c r="F39" s="145" t="s">
        <v>310</v>
      </c>
      <c r="G39" s="145" t="s">
        <v>311</v>
      </c>
      <c r="H39" s="145" t="s">
        <v>312</v>
      </c>
      <c r="I39" s="142" t="s">
        <v>313</v>
      </c>
      <c r="J39" s="146"/>
      <c r="K39" s="147"/>
      <c r="L39" s="145" t="s">
        <v>314</v>
      </c>
    </row>
    <row r="40" spans="1:12" ht="15.95" customHeight="1" x14ac:dyDescent="0.4">
      <c r="A40" s="60"/>
      <c r="B40" s="148"/>
      <c r="C40" s="149"/>
      <c r="D40" s="150" t="s">
        <v>315</v>
      </c>
      <c r="E40" s="151"/>
      <c r="F40" s="149"/>
      <c r="G40" s="149"/>
      <c r="H40" s="149"/>
      <c r="I40" s="152"/>
      <c r="J40" s="153" t="s">
        <v>316</v>
      </c>
      <c r="K40" s="153" t="s">
        <v>317</v>
      </c>
      <c r="L40" s="149"/>
    </row>
    <row r="41" spans="1:12" ht="24.95" customHeight="1" x14ac:dyDescent="0.4">
      <c r="A41" s="60"/>
      <c r="B41" s="154" t="s">
        <v>318</v>
      </c>
      <c r="C41" s="160">
        <f>SUM(C42:C47)</f>
        <v>1945180724</v>
      </c>
      <c r="D41" s="161">
        <f t="shared" ref="D41:L41" si="7">SUM(D42:D47)</f>
        <v>233221237</v>
      </c>
      <c r="E41" s="162">
        <f t="shared" si="7"/>
        <v>917394978</v>
      </c>
      <c r="F41" s="160">
        <f t="shared" si="7"/>
        <v>392165749</v>
      </c>
      <c r="G41" s="160">
        <f t="shared" si="7"/>
        <v>243619997</v>
      </c>
      <c r="H41" s="160">
        <f t="shared" si="7"/>
        <v>392000000</v>
      </c>
      <c r="I41" s="160">
        <f t="shared" si="7"/>
        <v>0</v>
      </c>
      <c r="J41" s="160">
        <f t="shared" si="7"/>
        <v>0</v>
      </c>
      <c r="K41" s="160">
        <f t="shared" si="7"/>
        <v>0</v>
      </c>
      <c r="L41" s="160">
        <f t="shared" si="7"/>
        <v>0</v>
      </c>
    </row>
    <row r="42" spans="1:12" ht="24.95" customHeight="1" x14ac:dyDescent="0.4">
      <c r="A42" s="60"/>
      <c r="B42" s="154" t="s">
        <v>319</v>
      </c>
      <c r="C42" s="160">
        <f>SUM(E42:L42)</f>
        <v>0</v>
      </c>
      <c r="D42" s="161"/>
      <c r="E42" s="162"/>
      <c r="F42" s="160"/>
      <c r="G42" s="160"/>
      <c r="H42" s="160"/>
      <c r="I42" s="160"/>
      <c r="J42" s="160"/>
      <c r="K42" s="160"/>
      <c r="L42" s="160"/>
    </row>
    <row r="43" spans="1:12" ht="24.95" customHeight="1" x14ac:dyDescent="0.4">
      <c r="A43" s="60"/>
      <c r="B43" s="154" t="s">
        <v>320</v>
      </c>
      <c r="C43" s="160">
        <f t="shared" ref="C43:C47" si="8">SUM(E43:L43)</f>
        <v>0</v>
      </c>
      <c r="D43" s="161"/>
      <c r="E43" s="162"/>
      <c r="F43" s="160"/>
      <c r="G43" s="160"/>
      <c r="H43" s="160"/>
      <c r="I43" s="160"/>
      <c r="J43" s="160"/>
      <c r="K43" s="160"/>
      <c r="L43" s="160"/>
    </row>
    <row r="44" spans="1:12" ht="24.95" customHeight="1" x14ac:dyDescent="0.4">
      <c r="A44" s="60"/>
      <c r="B44" s="154" t="s">
        <v>321</v>
      </c>
      <c r="C44" s="160">
        <f t="shared" si="8"/>
        <v>0</v>
      </c>
      <c r="D44" s="161"/>
      <c r="E44" s="162"/>
      <c r="F44" s="160"/>
      <c r="G44" s="160"/>
      <c r="H44" s="160"/>
      <c r="I44" s="160"/>
      <c r="J44" s="160"/>
      <c r="K44" s="160"/>
      <c r="L44" s="160"/>
    </row>
    <row r="45" spans="1:12" ht="24.95" customHeight="1" x14ac:dyDescent="0.4">
      <c r="A45" s="60"/>
      <c r="B45" s="154" t="s">
        <v>322</v>
      </c>
      <c r="C45" s="160">
        <f t="shared" si="8"/>
        <v>0</v>
      </c>
      <c r="D45" s="161"/>
      <c r="E45" s="162"/>
      <c r="F45" s="160"/>
      <c r="G45" s="160"/>
      <c r="H45" s="160"/>
      <c r="I45" s="160"/>
      <c r="J45" s="160"/>
      <c r="K45" s="160"/>
      <c r="L45" s="160"/>
    </row>
    <row r="46" spans="1:12" ht="24.95" customHeight="1" x14ac:dyDescent="0.4">
      <c r="A46" s="60"/>
      <c r="B46" s="154" t="s">
        <v>323</v>
      </c>
      <c r="C46" s="160">
        <f t="shared" si="8"/>
        <v>0</v>
      </c>
      <c r="D46" s="161"/>
      <c r="E46" s="162"/>
      <c r="F46" s="160"/>
      <c r="G46" s="160"/>
      <c r="H46" s="160"/>
      <c r="I46" s="160"/>
      <c r="J46" s="160"/>
      <c r="K46" s="160"/>
      <c r="L46" s="160"/>
    </row>
    <row r="47" spans="1:12" ht="24.95" customHeight="1" x14ac:dyDescent="0.4">
      <c r="A47" s="60"/>
      <c r="B47" s="154" t="s">
        <v>324</v>
      </c>
      <c r="C47" s="160">
        <f t="shared" si="8"/>
        <v>1945180724</v>
      </c>
      <c r="D47" s="161">
        <v>233221237</v>
      </c>
      <c r="E47" s="162">
        <v>917394978</v>
      </c>
      <c r="F47" s="160">
        <v>392165749</v>
      </c>
      <c r="G47" s="160">
        <v>243619997</v>
      </c>
      <c r="H47" s="160">
        <v>392000000</v>
      </c>
      <c r="I47" s="160"/>
      <c r="J47" s="160"/>
      <c r="K47" s="160"/>
      <c r="L47" s="160"/>
    </row>
    <row r="48" spans="1:12" ht="24.95" customHeight="1" x14ac:dyDescent="0.4">
      <c r="A48" s="60"/>
      <c r="B48" s="154" t="s">
        <v>325</v>
      </c>
      <c r="C48" s="160">
        <f>SUM(C49:C52)</f>
        <v>0</v>
      </c>
      <c r="D48" s="161">
        <f t="shared" ref="D48:L48" si="9">SUM(D49:D52)</f>
        <v>0</v>
      </c>
      <c r="E48" s="162">
        <f t="shared" si="9"/>
        <v>0</v>
      </c>
      <c r="F48" s="160">
        <f t="shared" si="9"/>
        <v>0</v>
      </c>
      <c r="G48" s="160">
        <f t="shared" si="9"/>
        <v>0</v>
      </c>
      <c r="H48" s="160">
        <f t="shared" si="9"/>
        <v>0</v>
      </c>
      <c r="I48" s="160">
        <f t="shared" si="9"/>
        <v>0</v>
      </c>
      <c r="J48" s="160">
        <f t="shared" si="9"/>
        <v>0</v>
      </c>
      <c r="K48" s="160">
        <f t="shared" si="9"/>
        <v>0</v>
      </c>
      <c r="L48" s="160">
        <f t="shared" si="9"/>
        <v>0</v>
      </c>
    </row>
    <row r="49" spans="1:13" ht="24.95" customHeight="1" x14ac:dyDescent="0.4">
      <c r="A49" s="60"/>
      <c r="B49" s="154" t="s">
        <v>326</v>
      </c>
      <c r="C49" s="160">
        <f t="shared" ref="C49:C52" si="10">SUM(E49:L49)</f>
        <v>0</v>
      </c>
      <c r="D49" s="161"/>
      <c r="E49" s="162"/>
      <c r="F49" s="160"/>
      <c r="G49" s="160"/>
      <c r="H49" s="160"/>
      <c r="I49" s="160"/>
      <c r="J49" s="160"/>
      <c r="K49" s="160"/>
      <c r="L49" s="160"/>
    </row>
    <row r="50" spans="1:13" ht="24.95" customHeight="1" x14ac:dyDescent="0.4">
      <c r="A50" s="60"/>
      <c r="B50" s="154" t="s">
        <v>327</v>
      </c>
      <c r="C50" s="160">
        <f t="shared" si="10"/>
        <v>0</v>
      </c>
      <c r="D50" s="161"/>
      <c r="E50" s="162"/>
      <c r="F50" s="160"/>
      <c r="G50" s="160"/>
      <c r="H50" s="160"/>
      <c r="I50" s="160"/>
      <c r="J50" s="160"/>
      <c r="K50" s="160"/>
      <c r="L50" s="160"/>
    </row>
    <row r="51" spans="1:13" ht="24.95" customHeight="1" x14ac:dyDescent="0.4">
      <c r="A51" s="60"/>
      <c r="B51" s="154" t="s">
        <v>328</v>
      </c>
      <c r="C51" s="160">
        <f t="shared" si="10"/>
        <v>0</v>
      </c>
      <c r="D51" s="161"/>
      <c r="E51" s="162"/>
      <c r="F51" s="160"/>
      <c r="G51" s="160"/>
      <c r="H51" s="160"/>
      <c r="I51" s="160"/>
      <c r="J51" s="160"/>
      <c r="K51" s="160"/>
      <c r="L51" s="160"/>
    </row>
    <row r="52" spans="1:13" ht="24.95" customHeight="1" x14ac:dyDescent="0.4">
      <c r="A52" s="60"/>
      <c r="B52" s="154" t="s">
        <v>329</v>
      </c>
      <c r="C52" s="160">
        <f t="shared" si="10"/>
        <v>0</v>
      </c>
      <c r="D52" s="161"/>
      <c r="E52" s="162"/>
      <c r="F52" s="160"/>
      <c r="G52" s="160"/>
      <c r="H52" s="160"/>
      <c r="I52" s="160"/>
      <c r="J52" s="160"/>
      <c r="K52" s="160"/>
      <c r="L52" s="160"/>
    </row>
    <row r="53" spans="1:13" ht="24.95" customHeight="1" x14ac:dyDescent="0.4">
      <c r="A53" s="60"/>
      <c r="B53" s="158" t="s">
        <v>330</v>
      </c>
      <c r="C53" s="160">
        <f>SUM(C41,C48)</f>
        <v>1945180724</v>
      </c>
      <c r="D53" s="161">
        <f t="shared" ref="D53:L53" si="11">SUM(D41,D48)</f>
        <v>233221237</v>
      </c>
      <c r="E53" s="162">
        <f t="shared" si="11"/>
        <v>917394978</v>
      </c>
      <c r="F53" s="162">
        <f t="shared" si="11"/>
        <v>392165749</v>
      </c>
      <c r="G53" s="160">
        <f t="shared" si="11"/>
        <v>243619997</v>
      </c>
      <c r="H53" s="162">
        <f t="shared" si="11"/>
        <v>392000000</v>
      </c>
      <c r="I53" s="160">
        <f t="shared" si="11"/>
        <v>0</v>
      </c>
      <c r="J53" s="160">
        <f t="shared" si="11"/>
        <v>0</v>
      </c>
      <c r="K53" s="160">
        <f t="shared" si="11"/>
        <v>0</v>
      </c>
      <c r="L53" s="160">
        <f t="shared" si="11"/>
        <v>0</v>
      </c>
    </row>
    <row r="54" spans="1:13" s="159" customFormat="1" ht="10.5" x14ac:dyDescent="0.4">
      <c r="B54" s="164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</row>
    <row r="55" spans="1:13" x14ac:dyDescent="0.4">
      <c r="B55" s="159" t="s">
        <v>333</v>
      </c>
    </row>
    <row r="56" spans="1:13" ht="15.95" customHeight="1" x14ac:dyDescent="0.4">
      <c r="A56" s="60"/>
      <c r="B56" s="141" t="s">
        <v>246</v>
      </c>
      <c r="C56" s="142" t="s">
        <v>308</v>
      </c>
      <c r="D56" s="143"/>
      <c r="E56" s="144" t="s">
        <v>309</v>
      </c>
      <c r="F56" s="145" t="s">
        <v>310</v>
      </c>
      <c r="G56" s="145" t="s">
        <v>311</v>
      </c>
      <c r="H56" s="145" t="s">
        <v>312</v>
      </c>
      <c r="I56" s="142" t="s">
        <v>313</v>
      </c>
      <c r="J56" s="146"/>
      <c r="K56" s="147"/>
      <c r="L56" s="145" t="s">
        <v>314</v>
      </c>
    </row>
    <row r="57" spans="1:13" ht="15.95" customHeight="1" x14ac:dyDescent="0.4">
      <c r="A57" s="60"/>
      <c r="B57" s="148"/>
      <c r="C57" s="149"/>
      <c r="D57" s="150" t="s">
        <v>315</v>
      </c>
      <c r="E57" s="151"/>
      <c r="F57" s="149"/>
      <c r="G57" s="149"/>
      <c r="H57" s="149"/>
      <c r="I57" s="152"/>
      <c r="J57" s="153" t="s">
        <v>316</v>
      </c>
      <c r="K57" s="153" t="s">
        <v>317</v>
      </c>
      <c r="L57" s="149"/>
    </row>
    <row r="58" spans="1:13" ht="24.95" customHeight="1" x14ac:dyDescent="0.4">
      <c r="A58" s="60"/>
      <c r="B58" s="154" t="s">
        <v>318</v>
      </c>
      <c r="C58" s="160">
        <f>SUM(C59:C64)</f>
        <v>93318468</v>
      </c>
      <c r="D58" s="161">
        <f t="shared" ref="D58:L58" si="12">SUM(D59:D64)</f>
        <v>43737713</v>
      </c>
      <c r="E58" s="162">
        <f t="shared" si="12"/>
        <v>48047843</v>
      </c>
      <c r="F58" s="160">
        <f t="shared" si="12"/>
        <v>45270625</v>
      </c>
      <c r="G58" s="160">
        <f t="shared" si="12"/>
        <v>0</v>
      </c>
      <c r="H58" s="160">
        <f t="shared" si="12"/>
        <v>0</v>
      </c>
      <c r="I58" s="160">
        <f t="shared" si="12"/>
        <v>0</v>
      </c>
      <c r="J58" s="160">
        <f t="shared" si="12"/>
        <v>0</v>
      </c>
      <c r="K58" s="160">
        <f t="shared" si="12"/>
        <v>0</v>
      </c>
      <c r="L58" s="160">
        <f t="shared" si="12"/>
        <v>0</v>
      </c>
    </row>
    <row r="59" spans="1:13" ht="24.95" customHeight="1" x14ac:dyDescent="0.4">
      <c r="A59" s="60"/>
      <c r="B59" s="154" t="s">
        <v>319</v>
      </c>
      <c r="C59" s="160">
        <f>SUM(E59:L59)</f>
        <v>0</v>
      </c>
      <c r="D59" s="161"/>
      <c r="E59" s="162"/>
      <c r="F59" s="160"/>
      <c r="G59" s="160"/>
      <c r="H59" s="160"/>
      <c r="I59" s="160"/>
      <c r="J59" s="160"/>
      <c r="K59" s="160"/>
      <c r="L59" s="160"/>
    </row>
    <row r="60" spans="1:13" ht="24.95" customHeight="1" x14ac:dyDescent="0.4">
      <c r="A60" s="60"/>
      <c r="B60" s="154" t="s">
        <v>320</v>
      </c>
      <c r="C60" s="160">
        <f t="shared" ref="C60:C64" si="13">SUM(E60:L60)</f>
        <v>0</v>
      </c>
      <c r="D60" s="161"/>
      <c r="E60" s="162"/>
      <c r="F60" s="160"/>
      <c r="G60" s="160"/>
      <c r="H60" s="160"/>
      <c r="I60" s="160"/>
      <c r="J60" s="160"/>
      <c r="K60" s="160"/>
      <c r="L60" s="160"/>
    </row>
    <row r="61" spans="1:13" ht="24.95" customHeight="1" x14ac:dyDescent="0.4">
      <c r="A61" s="60"/>
      <c r="B61" s="154" t="s">
        <v>321</v>
      </c>
      <c r="C61" s="160">
        <f t="shared" si="13"/>
        <v>0</v>
      </c>
      <c r="D61" s="161"/>
      <c r="E61" s="162"/>
      <c r="F61" s="160"/>
      <c r="G61" s="160"/>
      <c r="H61" s="160"/>
      <c r="I61" s="160"/>
      <c r="J61" s="160"/>
      <c r="K61" s="160"/>
      <c r="L61" s="160"/>
    </row>
    <row r="62" spans="1:13" ht="24.95" customHeight="1" x14ac:dyDescent="0.4">
      <c r="A62" s="60"/>
      <c r="B62" s="154" t="s">
        <v>322</v>
      </c>
      <c r="C62" s="160">
        <f t="shared" si="13"/>
        <v>0</v>
      </c>
      <c r="D62" s="161"/>
      <c r="E62" s="162"/>
      <c r="F62" s="160"/>
      <c r="G62" s="160"/>
      <c r="H62" s="160"/>
      <c r="I62" s="160"/>
      <c r="J62" s="160"/>
      <c r="K62" s="160"/>
      <c r="L62" s="160"/>
    </row>
    <row r="63" spans="1:13" ht="24.95" customHeight="1" x14ac:dyDescent="0.4">
      <c r="A63" s="60"/>
      <c r="B63" s="154" t="s">
        <v>323</v>
      </c>
      <c r="C63" s="160">
        <f t="shared" si="13"/>
        <v>0</v>
      </c>
      <c r="D63" s="161"/>
      <c r="E63" s="162"/>
      <c r="F63" s="160"/>
      <c r="G63" s="160"/>
      <c r="H63" s="160"/>
      <c r="I63" s="160"/>
      <c r="J63" s="160"/>
      <c r="K63" s="160"/>
      <c r="L63" s="160"/>
    </row>
    <row r="64" spans="1:13" ht="24.95" customHeight="1" x14ac:dyDescent="0.4">
      <c r="A64" s="60"/>
      <c r="B64" s="154" t="s">
        <v>324</v>
      </c>
      <c r="C64" s="160">
        <f t="shared" si="13"/>
        <v>93318468</v>
      </c>
      <c r="D64" s="161">
        <v>43737713</v>
      </c>
      <c r="E64" s="162">
        <v>48047843</v>
      </c>
      <c r="F64" s="160">
        <v>45270625</v>
      </c>
      <c r="G64" s="160"/>
      <c r="H64" s="160"/>
      <c r="I64" s="160"/>
      <c r="J64" s="160"/>
      <c r="K64" s="160"/>
      <c r="L64" s="160"/>
    </row>
    <row r="65" spans="1:12" ht="24.95" customHeight="1" x14ac:dyDescent="0.4">
      <c r="A65" s="60"/>
      <c r="B65" s="154" t="s">
        <v>325</v>
      </c>
      <c r="C65" s="160">
        <f>SUM(C66:C69)</f>
        <v>0</v>
      </c>
      <c r="D65" s="161">
        <f t="shared" ref="D65:L65" si="14">SUM(D66:D69)</f>
        <v>0</v>
      </c>
      <c r="E65" s="162">
        <f t="shared" si="14"/>
        <v>0</v>
      </c>
      <c r="F65" s="160">
        <f t="shared" si="14"/>
        <v>0</v>
      </c>
      <c r="G65" s="160">
        <f t="shared" si="14"/>
        <v>0</v>
      </c>
      <c r="H65" s="160">
        <f t="shared" si="14"/>
        <v>0</v>
      </c>
      <c r="I65" s="160">
        <f t="shared" si="14"/>
        <v>0</v>
      </c>
      <c r="J65" s="160">
        <f t="shared" si="14"/>
        <v>0</v>
      </c>
      <c r="K65" s="160">
        <f t="shared" si="14"/>
        <v>0</v>
      </c>
      <c r="L65" s="160">
        <f t="shared" si="14"/>
        <v>0</v>
      </c>
    </row>
    <row r="66" spans="1:12" ht="24.95" customHeight="1" x14ac:dyDescent="0.4">
      <c r="A66" s="60"/>
      <c r="B66" s="154" t="s">
        <v>326</v>
      </c>
      <c r="C66" s="160">
        <f t="shared" ref="C66:C69" si="15">SUM(E66:L66)</f>
        <v>0</v>
      </c>
      <c r="D66" s="161"/>
      <c r="E66" s="162"/>
      <c r="F66" s="160"/>
      <c r="G66" s="160"/>
      <c r="H66" s="160"/>
      <c r="I66" s="160"/>
      <c r="J66" s="160"/>
      <c r="K66" s="160"/>
      <c r="L66" s="160"/>
    </row>
    <row r="67" spans="1:12" ht="24.95" customHeight="1" x14ac:dyDescent="0.4">
      <c r="A67" s="60"/>
      <c r="B67" s="154" t="s">
        <v>327</v>
      </c>
      <c r="C67" s="160">
        <f t="shared" si="15"/>
        <v>0</v>
      </c>
      <c r="D67" s="161"/>
      <c r="E67" s="162"/>
      <c r="F67" s="160"/>
      <c r="G67" s="160"/>
      <c r="H67" s="160"/>
      <c r="I67" s="160"/>
      <c r="J67" s="160"/>
      <c r="K67" s="160"/>
      <c r="L67" s="160"/>
    </row>
    <row r="68" spans="1:12" ht="24.95" customHeight="1" x14ac:dyDescent="0.4">
      <c r="A68" s="60"/>
      <c r="B68" s="154" t="s">
        <v>328</v>
      </c>
      <c r="C68" s="160">
        <f t="shared" si="15"/>
        <v>0</v>
      </c>
      <c r="D68" s="161"/>
      <c r="E68" s="162"/>
      <c r="F68" s="160"/>
      <c r="G68" s="160"/>
      <c r="H68" s="160"/>
      <c r="I68" s="160"/>
      <c r="J68" s="160"/>
      <c r="K68" s="160"/>
      <c r="L68" s="160"/>
    </row>
    <row r="69" spans="1:12" ht="24.95" customHeight="1" x14ac:dyDescent="0.4">
      <c r="A69" s="60"/>
      <c r="B69" s="154" t="s">
        <v>329</v>
      </c>
      <c r="C69" s="160">
        <f t="shared" si="15"/>
        <v>0</v>
      </c>
      <c r="D69" s="161"/>
      <c r="E69" s="162"/>
      <c r="F69" s="160"/>
      <c r="G69" s="160"/>
      <c r="H69" s="160"/>
      <c r="I69" s="160"/>
      <c r="J69" s="160"/>
      <c r="K69" s="160"/>
      <c r="L69" s="160"/>
    </row>
    <row r="70" spans="1:12" ht="24.95" customHeight="1" x14ac:dyDescent="0.4">
      <c r="A70" s="60"/>
      <c r="B70" s="158" t="s">
        <v>330</v>
      </c>
      <c r="C70" s="160">
        <f>SUM(C58,C65)</f>
        <v>93318468</v>
      </c>
      <c r="D70" s="161">
        <f t="shared" ref="D70:L70" si="16">SUM(D58,D65)</f>
        <v>43737713</v>
      </c>
      <c r="E70" s="162">
        <f t="shared" si="16"/>
        <v>48047843</v>
      </c>
      <c r="F70" s="162">
        <f t="shared" si="16"/>
        <v>45270625</v>
      </c>
      <c r="G70" s="160">
        <f t="shared" si="16"/>
        <v>0</v>
      </c>
      <c r="H70" s="162">
        <f t="shared" si="16"/>
        <v>0</v>
      </c>
      <c r="I70" s="160">
        <f t="shared" si="16"/>
        <v>0</v>
      </c>
      <c r="J70" s="160">
        <f t="shared" si="16"/>
        <v>0</v>
      </c>
      <c r="K70" s="160">
        <f t="shared" si="16"/>
        <v>0</v>
      </c>
      <c r="L70" s="160">
        <f t="shared" si="16"/>
        <v>0</v>
      </c>
    </row>
    <row r="72" spans="1:12" x14ac:dyDescent="0.4">
      <c r="B72" s="159" t="s">
        <v>334</v>
      </c>
    </row>
    <row r="73" spans="1:12" ht="15.95" customHeight="1" x14ac:dyDescent="0.4">
      <c r="A73" s="60"/>
      <c r="B73" s="141" t="s">
        <v>246</v>
      </c>
      <c r="C73" s="142" t="s">
        <v>308</v>
      </c>
      <c r="D73" s="143"/>
      <c r="E73" s="144" t="s">
        <v>309</v>
      </c>
      <c r="F73" s="145" t="s">
        <v>310</v>
      </c>
      <c r="G73" s="145" t="s">
        <v>311</v>
      </c>
      <c r="H73" s="145" t="s">
        <v>312</v>
      </c>
      <c r="I73" s="142" t="s">
        <v>313</v>
      </c>
      <c r="J73" s="146"/>
      <c r="K73" s="147"/>
      <c r="L73" s="145" t="s">
        <v>314</v>
      </c>
    </row>
    <row r="74" spans="1:12" ht="15.95" customHeight="1" x14ac:dyDescent="0.4">
      <c r="A74" s="60"/>
      <c r="B74" s="148"/>
      <c r="C74" s="149"/>
      <c r="D74" s="150" t="s">
        <v>315</v>
      </c>
      <c r="E74" s="151"/>
      <c r="F74" s="149"/>
      <c r="G74" s="149"/>
      <c r="H74" s="149"/>
      <c r="I74" s="152"/>
      <c r="J74" s="153" t="s">
        <v>316</v>
      </c>
      <c r="K74" s="153" t="s">
        <v>317</v>
      </c>
      <c r="L74" s="149"/>
    </row>
    <row r="75" spans="1:12" ht="24.95" customHeight="1" x14ac:dyDescent="0.4">
      <c r="A75" s="60"/>
      <c r="B75" s="154" t="s">
        <v>318</v>
      </c>
      <c r="C75" s="160">
        <f>SUM(C76:C81)</f>
        <v>5206694506</v>
      </c>
      <c r="D75" s="161">
        <f t="shared" ref="D75:L75" si="17">SUM(D76:D81)</f>
        <v>470597972</v>
      </c>
      <c r="E75" s="162">
        <f t="shared" si="17"/>
        <v>2081419907</v>
      </c>
      <c r="F75" s="160">
        <f t="shared" si="17"/>
        <v>2351211160</v>
      </c>
      <c r="G75" s="160">
        <f t="shared" si="17"/>
        <v>679113439</v>
      </c>
      <c r="H75" s="160">
        <f t="shared" si="17"/>
        <v>94950000</v>
      </c>
      <c r="I75" s="160">
        <f t="shared" si="17"/>
        <v>0</v>
      </c>
      <c r="J75" s="160">
        <f t="shared" si="17"/>
        <v>0</v>
      </c>
      <c r="K75" s="160">
        <f t="shared" si="17"/>
        <v>0</v>
      </c>
      <c r="L75" s="160">
        <f t="shared" si="17"/>
        <v>0</v>
      </c>
    </row>
    <row r="76" spans="1:12" ht="24.95" customHeight="1" x14ac:dyDescent="0.4">
      <c r="A76" s="60"/>
      <c r="B76" s="154" t="s">
        <v>319</v>
      </c>
      <c r="C76" s="160">
        <f>SUM(E76:L76)</f>
        <v>0</v>
      </c>
      <c r="D76" s="161"/>
      <c r="E76" s="162"/>
      <c r="F76" s="160"/>
      <c r="G76" s="160"/>
      <c r="H76" s="160"/>
      <c r="I76" s="160"/>
      <c r="J76" s="160"/>
      <c r="K76" s="160"/>
      <c r="L76" s="160"/>
    </row>
    <row r="77" spans="1:12" ht="24.95" customHeight="1" x14ac:dyDescent="0.4">
      <c r="A77" s="60"/>
      <c r="B77" s="154" t="s">
        <v>320</v>
      </c>
      <c r="C77" s="160">
        <f t="shared" ref="C77:C81" si="18">SUM(E77:L77)</f>
        <v>0</v>
      </c>
      <c r="D77" s="161"/>
      <c r="E77" s="162"/>
      <c r="F77" s="160"/>
      <c r="G77" s="160"/>
      <c r="H77" s="160"/>
      <c r="I77" s="160"/>
      <c r="J77" s="160"/>
      <c r="K77" s="160"/>
      <c r="L77" s="160"/>
    </row>
    <row r="78" spans="1:12" ht="24.95" customHeight="1" x14ac:dyDescent="0.4">
      <c r="A78" s="60"/>
      <c r="B78" s="154" t="s">
        <v>321</v>
      </c>
      <c r="C78" s="160">
        <f t="shared" si="18"/>
        <v>68319802</v>
      </c>
      <c r="D78" s="161">
        <v>1629706</v>
      </c>
      <c r="E78" s="162">
        <v>68319802</v>
      </c>
      <c r="F78" s="160"/>
      <c r="G78" s="160"/>
      <c r="H78" s="160"/>
      <c r="I78" s="160"/>
      <c r="J78" s="160"/>
      <c r="K78" s="160"/>
      <c r="L78" s="160"/>
    </row>
    <row r="79" spans="1:12" ht="24.95" customHeight="1" x14ac:dyDescent="0.4">
      <c r="A79" s="60"/>
      <c r="B79" s="154" t="s">
        <v>322</v>
      </c>
      <c r="C79" s="160">
        <f t="shared" si="18"/>
        <v>0</v>
      </c>
      <c r="D79" s="161"/>
      <c r="E79" s="162"/>
      <c r="F79" s="160"/>
      <c r="G79" s="160"/>
      <c r="H79" s="160"/>
      <c r="I79" s="160"/>
      <c r="J79" s="160"/>
      <c r="K79" s="160"/>
      <c r="L79" s="160"/>
    </row>
    <row r="80" spans="1:12" ht="24.95" customHeight="1" x14ac:dyDescent="0.4">
      <c r="A80" s="60"/>
      <c r="B80" s="154" t="s">
        <v>323</v>
      </c>
      <c r="C80" s="160">
        <f t="shared" si="18"/>
        <v>0</v>
      </c>
      <c r="D80" s="161"/>
      <c r="E80" s="162"/>
      <c r="F80" s="160"/>
      <c r="G80" s="160"/>
      <c r="H80" s="160"/>
      <c r="I80" s="160"/>
      <c r="J80" s="160"/>
      <c r="K80" s="160"/>
      <c r="L80" s="160"/>
    </row>
    <row r="81" spans="1:12" ht="24.95" customHeight="1" x14ac:dyDescent="0.4">
      <c r="A81" s="60"/>
      <c r="B81" s="154" t="s">
        <v>324</v>
      </c>
      <c r="C81" s="160">
        <f t="shared" si="18"/>
        <v>5138374704</v>
      </c>
      <c r="D81" s="161">
        <f>468999520-31254</f>
        <v>468968266</v>
      </c>
      <c r="E81" s="162">
        <v>2013100105</v>
      </c>
      <c r="F81" s="160">
        <v>2351211160</v>
      </c>
      <c r="G81" s="160">
        <v>679113439</v>
      </c>
      <c r="H81" s="160">
        <v>94950000</v>
      </c>
      <c r="I81" s="160"/>
      <c r="J81" s="160"/>
      <c r="K81" s="160"/>
      <c r="L81" s="160"/>
    </row>
    <row r="82" spans="1:12" ht="24.95" customHeight="1" x14ac:dyDescent="0.4">
      <c r="A82" s="60"/>
      <c r="B82" s="154" t="s">
        <v>325</v>
      </c>
      <c r="C82" s="160">
        <f>SUM(C83:C86)</f>
        <v>0</v>
      </c>
      <c r="D82" s="161">
        <f t="shared" ref="D82:L82" si="19">SUM(D83:D86)</f>
        <v>0</v>
      </c>
      <c r="E82" s="162">
        <f t="shared" si="19"/>
        <v>0</v>
      </c>
      <c r="F82" s="160">
        <f t="shared" si="19"/>
        <v>0</v>
      </c>
      <c r="G82" s="160">
        <f t="shared" si="19"/>
        <v>0</v>
      </c>
      <c r="H82" s="160">
        <f t="shared" si="19"/>
        <v>0</v>
      </c>
      <c r="I82" s="160">
        <f t="shared" si="19"/>
        <v>0</v>
      </c>
      <c r="J82" s="160">
        <f t="shared" si="19"/>
        <v>0</v>
      </c>
      <c r="K82" s="160">
        <f t="shared" si="19"/>
        <v>0</v>
      </c>
      <c r="L82" s="160">
        <f t="shared" si="19"/>
        <v>0</v>
      </c>
    </row>
    <row r="83" spans="1:12" ht="24.95" customHeight="1" x14ac:dyDescent="0.4">
      <c r="A83" s="60"/>
      <c r="B83" s="154" t="s">
        <v>326</v>
      </c>
      <c r="C83" s="160">
        <f t="shared" ref="C83:C86" si="20">SUM(E83:L83)</f>
        <v>0</v>
      </c>
      <c r="D83" s="161"/>
      <c r="E83" s="162"/>
      <c r="F83" s="160"/>
      <c r="G83" s="160"/>
      <c r="H83" s="160"/>
      <c r="I83" s="160"/>
      <c r="J83" s="160"/>
      <c r="K83" s="160"/>
      <c r="L83" s="160"/>
    </row>
    <row r="84" spans="1:12" ht="24.95" customHeight="1" x14ac:dyDescent="0.4">
      <c r="A84" s="60"/>
      <c r="B84" s="154" t="s">
        <v>327</v>
      </c>
      <c r="C84" s="160">
        <f t="shared" si="20"/>
        <v>0</v>
      </c>
      <c r="D84" s="161"/>
      <c r="E84" s="162"/>
      <c r="F84" s="160"/>
      <c r="G84" s="160"/>
      <c r="H84" s="160"/>
      <c r="I84" s="160"/>
      <c r="J84" s="160"/>
      <c r="K84" s="160"/>
      <c r="L84" s="160"/>
    </row>
    <row r="85" spans="1:12" ht="24.95" customHeight="1" x14ac:dyDescent="0.4">
      <c r="A85" s="60"/>
      <c r="B85" s="154" t="s">
        <v>328</v>
      </c>
      <c r="C85" s="160">
        <f t="shared" si="20"/>
        <v>0</v>
      </c>
      <c r="D85" s="161"/>
      <c r="E85" s="162"/>
      <c r="F85" s="160"/>
      <c r="G85" s="160"/>
      <c r="H85" s="160"/>
      <c r="I85" s="160"/>
      <c r="J85" s="160"/>
      <c r="K85" s="160"/>
      <c r="L85" s="160"/>
    </row>
    <row r="86" spans="1:12" ht="24.95" customHeight="1" x14ac:dyDescent="0.4">
      <c r="A86" s="60"/>
      <c r="B86" s="154" t="s">
        <v>329</v>
      </c>
      <c r="C86" s="160">
        <f t="shared" si="20"/>
        <v>0</v>
      </c>
      <c r="D86" s="161"/>
      <c r="E86" s="162"/>
      <c r="F86" s="160"/>
      <c r="G86" s="160"/>
      <c r="H86" s="160"/>
      <c r="I86" s="160"/>
      <c r="J86" s="160"/>
      <c r="K86" s="160"/>
      <c r="L86" s="160"/>
    </row>
    <row r="87" spans="1:12" ht="24.95" customHeight="1" x14ac:dyDescent="0.4">
      <c r="A87" s="60"/>
      <c r="B87" s="158" t="s">
        <v>330</v>
      </c>
      <c r="C87" s="160">
        <f>SUM(C75,C82)</f>
        <v>5206694506</v>
      </c>
      <c r="D87" s="161">
        <f t="shared" ref="D87:L87" si="21">SUM(D75,D82)</f>
        <v>470597972</v>
      </c>
      <c r="E87" s="162">
        <f t="shared" si="21"/>
        <v>2081419907</v>
      </c>
      <c r="F87" s="162">
        <f t="shared" si="21"/>
        <v>2351211160</v>
      </c>
      <c r="G87" s="160">
        <f t="shared" si="21"/>
        <v>679113439</v>
      </c>
      <c r="H87" s="162">
        <f t="shared" si="21"/>
        <v>94950000</v>
      </c>
      <c r="I87" s="160">
        <f t="shared" si="21"/>
        <v>0</v>
      </c>
      <c r="J87" s="160">
        <f t="shared" si="21"/>
        <v>0</v>
      </c>
      <c r="K87" s="160">
        <f t="shared" si="21"/>
        <v>0</v>
      </c>
      <c r="L87" s="160">
        <f t="shared" si="21"/>
        <v>0</v>
      </c>
    </row>
    <row r="88" spans="1:12" x14ac:dyDescent="0.4">
      <c r="C88" s="165"/>
      <c r="D88" s="165"/>
    </row>
  </sheetData>
  <mergeCells count="40">
    <mergeCell ref="I73:I74"/>
    <mergeCell ref="L73:L74"/>
    <mergeCell ref="B73:B74"/>
    <mergeCell ref="C73:C74"/>
    <mergeCell ref="E73:E74"/>
    <mergeCell ref="F73:F74"/>
    <mergeCell ref="G73:G74"/>
    <mergeCell ref="H73:H74"/>
    <mergeCell ref="I39:I40"/>
    <mergeCell ref="L39:L40"/>
    <mergeCell ref="B56:B57"/>
    <mergeCell ref="C56:C57"/>
    <mergeCell ref="E56:E57"/>
    <mergeCell ref="F56:F57"/>
    <mergeCell ref="G56:G57"/>
    <mergeCell ref="H56:H57"/>
    <mergeCell ref="I56:I57"/>
    <mergeCell ref="L56:L57"/>
    <mergeCell ref="B39:B40"/>
    <mergeCell ref="C39:C40"/>
    <mergeCell ref="E39:E40"/>
    <mergeCell ref="F39:F40"/>
    <mergeCell ref="G39:G40"/>
    <mergeCell ref="H39:H40"/>
    <mergeCell ref="I4:I5"/>
    <mergeCell ref="L4:L5"/>
    <mergeCell ref="B22:B23"/>
    <mergeCell ref="C22:C23"/>
    <mergeCell ref="E22:E23"/>
    <mergeCell ref="F22:F23"/>
    <mergeCell ref="G22:G23"/>
    <mergeCell ref="H22:H23"/>
    <mergeCell ref="I22:I23"/>
    <mergeCell ref="L22:L23"/>
    <mergeCell ref="B4:B5"/>
    <mergeCell ref="C4:C5"/>
    <mergeCell ref="E4:E5"/>
    <mergeCell ref="F4:F5"/>
    <mergeCell ref="G4:G5"/>
    <mergeCell ref="H4:H5"/>
  </mergeCells>
  <phoneticPr fontId="10"/>
  <printOptions horizontalCentered="1"/>
  <pageMargins left="0.11811023622047245" right="0.11811023622047245" top="0.35433070866141736" bottom="0.15748031496062992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6CF74-9396-4B8D-BC48-9EEA0E88F865}">
  <dimension ref="A1:M60"/>
  <sheetViews>
    <sheetView view="pageBreakPreview" zoomScale="90" zoomScaleNormal="80" zoomScaleSheetLayoutView="90" workbookViewId="0">
      <selection sqref="A1:D1"/>
    </sheetView>
  </sheetViews>
  <sheetFormatPr defaultColWidth="9" defaultRowHeight="13.5" x14ac:dyDescent="0.4"/>
  <cols>
    <col min="1" max="1" width="5.875" style="166" customWidth="1"/>
    <col min="2" max="2" width="20.625" style="166" customWidth="1"/>
    <col min="3" max="3" width="14.25" style="166" bestFit="1" customWidth="1"/>
    <col min="4" max="4" width="13.125" style="166" bestFit="1" customWidth="1"/>
    <col min="5" max="6" width="11.25" style="166" bestFit="1" customWidth="1"/>
    <col min="7" max="7" width="11.375" style="166" bestFit="1" customWidth="1"/>
    <col min="8" max="8" width="14.25" style="166" bestFit="1" customWidth="1"/>
    <col min="9" max="9" width="13.125" style="166" bestFit="1" customWidth="1"/>
    <col min="10" max="11" width="14.25" style="166" bestFit="1" customWidth="1"/>
    <col min="12" max="12" width="0.875" style="166" customWidth="1"/>
    <col min="13" max="13" width="13.625" style="166" customWidth="1"/>
    <col min="14" max="16384" width="9" style="24"/>
  </cols>
  <sheetData>
    <row r="1" spans="2:13" s="166" customFormat="1" ht="46.5" customHeight="1" x14ac:dyDescent="0.4"/>
    <row r="2" spans="2:13" s="166" customFormat="1" ht="19.5" customHeight="1" x14ac:dyDescent="0.4">
      <c r="B2" s="167" t="s">
        <v>335</v>
      </c>
      <c r="C2" s="168"/>
      <c r="D2" s="168"/>
      <c r="E2" s="168"/>
      <c r="F2" s="168"/>
      <c r="G2" s="168"/>
      <c r="H2" s="168"/>
      <c r="I2" s="168"/>
      <c r="J2" s="169" t="s">
        <v>181</v>
      </c>
      <c r="K2" s="168"/>
      <c r="L2" s="168"/>
    </row>
    <row r="3" spans="2:13" s="166" customFormat="1" ht="27" customHeight="1" x14ac:dyDescent="0.4">
      <c r="B3" s="170" t="s">
        <v>308</v>
      </c>
      <c r="C3" s="171" t="s">
        <v>336</v>
      </c>
      <c r="D3" s="172" t="s">
        <v>337</v>
      </c>
      <c r="E3" s="172" t="s">
        <v>338</v>
      </c>
      <c r="F3" s="172" t="s">
        <v>339</v>
      </c>
      <c r="G3" s="172" t="s">
        <v>340</v>
      </c>
      <c r="H3" s="172" t="s">
        <v>341</v>
      </c>
      <c r="I3" s="172" t="s">
        <v>342</v>
      </c>
      <c r="J3" s="172" t="s">
        <v>343</v>
      </c>
      <c r="K3" s="173"/>
    </row>
    <row r="4" spans="2:13" s="166" customFormat="1" ht="18" customHeight="1" x14ac:dyDescent="0.4">
      <c r="B4" s="174"/>
      <c r="C4" s="175"/>
      <c r="D4" s="176"/>
      <c r="E4" s="176"/>
      <c r="F4" s="176"/>
      <c r="G4" s="176"/>
      <c r="H4" s="176"/>
      <c r="I4" s="176"/>
      <c r="J4" s="176"/>
      <c r="K4" s="177"/>
    </row>
    <row r="5" spans="2:13" s="166" customFormat="1" ht="30" customHeight="1" x14ac:dyDescent="0.4">
      <c r="B5" s="178">
        <f>SUM(B23,B28,B33,B38)</f>
        <v>46861253613</v>
      </c>
      <c r="C5" s="179">
        <f t="shared" ref="C5:I5" si="0">SUM(C23,C28,C33,C38)</f>
        <v>39239137775</v>
      </c>
      <c r="D5" s="180">
        <f t="shared" si="0"/>
        <v>5549320143</v>
      </c>
      <c r="E5" s="180">
        <f t="shared" si="0"/>
        <v>325752879</v>
      </c>
      <c r="F5" s="180">
        <f t="shared" si="0"/>
        <v>466882312</v>
      </c>
      <c r="G5" s="180">
        <f t="shared" si="0"/>
        <v>452797060</v>
      </c>
      <c r="H5" s="180">
        <f t="shared" si="0"/>
        <v>262109248</v>
      </c>
      <c r="I5" s="180">
        <f t="shared" si="0"/>
        <v>565254196</v>
      </c>
      <c r="J5" s="181">
        <v>7.0000000000000001E-3</v>
      </c>
      <c r="K5" s="182"/>
      <c r="L5" s="183"/>
      <c r="M5" s="183"/>
    </row>
    <row r="6" spans="2:13" s="166" customFormat="1" x14ac:dyDescent="0.4"/>
    <row r="7" spans="2:13" s="166" customFormat="1" x14ac:dyDescent="0.4"/>
    <row r="8" spans="2:13" s="166" customFormat="1" ht="19.5" customHeight="1" x14ac:dyDescent="0.4">
      <c r="B8" s="167" t="s">
        <v>344</v>
      </c>
      <c r="C8" s="168"/>
      <c r="D8" s="168"/>
      <c r="E8" s="168"/>
      <c r="F8" s="168"/>
      <c r="G8" s="168"/>
      <c r="H8" s="168"/>
      <c r="I8" s="168"/>
      <c r="J8" s="168"/>
      <c r="K8" s="169" t="s">
        <v>181</v>
      </c>
    </row>
    <row r="9" spans="2:13" s="166" customFormat="1" x14ac:dyDescent="0.4">
      <c r="B9" s="170" t="s">
        <v>308</v>
      </c>
      <c r="C9" s="171" t="s">
        <v>345</v>
      </c>
      <c r="D9" s="172" t="s">
        <v>346</v>
      </c>
      <c r="E9" s="172" t="s">
        <v>347</v>
      </c>
      <c r="F9" s="172" t="s">
        <v>348</v>
      </c>
      <c r="G9" s="172" t="s">
        <v>349</v>
      </c>
      <c r="H9" s="172" t="s">
        <v>350</v>
      </c>
      <c r="I9" s="172" t="s">
        <v>351</v>
      </c>
      <c r="J9" s="172" t="s">
        <v>352</v>
      </c>
      <c r="K9" s="172" t="s">
        <v>353</v>
      </c>
    </row>
    <row r="10" spans="2:13" s="166" customFormat="1" x14ac:dyDescent="0.4">
      <c r="B10" s="174"/>
      <c r="C10" s="175"/>
      <c r="D10" s="176"/>
      <c r="E10" s="176"/>
      <c r="F10" s="176"/>
      <c r="G10" s="176"/>
      <c r="H10" s="176"/>
      <c r="I10" s="176"/>
      <c r="J10" s="176"/>
      <c r="K10" s="176"/>
    </row>
    <row r="11" spans="2:13" s="166" customFormat="1" ht="34.15" customHeight="1" x14ac:dyDescent="0.4">
      <c r="B11" s="178">
        <f>SUM(B43,B48,B53,B58)</f>
        <v>46861253613</v>
      </c>
      <c r="C11" s="179">
        <f t="shared" ref="C11:K11" si="1">SUM(C43,C48,C53,C58)</f>
        <v>4027451334</v>
      </c>
      <c r="D11" s="180">
        <f t="shared" si="1"/>
        <v>4199078757</v>
      </c>
      <c r="E11" s="180">
        <f t="shared" si="1"/>
        <v>3964416493</v>
      </c>
      <c r="F11" s="180">
        <f t="shared" si="1"/>
        <v>3950236729</v>
      </c>
      <c r="G11" s="180">
        <f t="shared" si="1"/>
        <v>3940072325</v>
      </c>
      <c r="H11" s="180">
        <f t="shared" si="1"/>
        <v>13559830041</v>
      </c>
      <c r="I11" s="180">
        <f t="shared" si="1"/>
        <v>7888086028</v>
      </c>
      <c r="J11" s="180">
        <f t="shared" si="1"/>
        <v>4419769596</v>
      </c>
      <c r="K11" s="180">
        <f t="shared" si="1"/>
        <v>912312310</v>
      </c>
      <c r="M11" s="183"/>
    </row>
    <row r="12" spans="2:13" s="166" customFormat="1" x14ac:dyDescent="0.4"/>
    <row r="13" spans="2:13" s="166" customFormat="1" x14ac:dyDescent="0.4"/>
    <row r="14" spans="2:13" s="166" customFormat="1" ht="19.5" customHeight="1" x14ac:dyDescent="0.4">
      <c r="B14" s="167" t="s">
        <v>354</v>
      </c>
      <c r="E14" s="168"/>
      <c r="F14" s="168"/>
      <c r="G14" s="168"/>
      <c r="H14" s="169" t="s">
        <v>181</v>
      </c>
    </row>
    <row r="15" spans="2:13" s="166" customFormat="1" ht="13.15" customHeight="1" x14ac:dyDescent="0.4">
      <c r="B15" s="170" t="s">
        <v>355</v>
      </c>
      <c r="C15" s="184" t="s">
        <v>356</v>
      </c>
      <c r="D15" s="185"/>
      <c r="E15" s="185"/>
      <c r="F15" s="185"/>
      <c r="G15" s="185"/>
      <c r="H15" s="186"/>
    </row>
    <row r="16" spans="2:13" s="166" customFormat="1" ht="20.25" customHeight="1" x14ac:dyDescent="0.4">
      <c r="B16" s="174"/>
      <c r="C16" s="187"/>
      <c r="D16" s="188"/>
      <c r="E16" s="188"/>
      <c r="F16" s="188"/>
      <c r="G16" s="188"/>
      <c r="H16" s="189"/>
    </row>
    <row r="17" spans="2:13" s="166" customFormat="1" ht="32.450000000000003" customHeight="1" x14ac:dyDescent="0.4">
      <c r="B17" s="190" t="s">
        <v>12</v>
      </c>
      <c r="C17" s="191" t="s">
        <v>12</v>
      </c>
      <c r="D17" s="192"/>
      <c r="E17" s="192"/>
      <c r="F17" s="192"/>
      <c r="G17" s="192"/>
      <c r="H17" s="193"/>
    </row>
    <row r="18" spans="2:13" s="166" customFormat="1" ht="9.75" customHeight="1" x14ac:dyDescent="0.4"/>
    <row r="19" spans="2:13" s="166" customFormat="1" x14ac:dyDescent="0.4"/>
    <row r="20" spans="2:13" x14ac:dyDescent="0.4">
      <c r="B20" s="159" t="s">
        <v>331</v>
      </c>
    </row>
    <row r="21" spans="2:13" s="166" customFormat="1" ht="27" customHeight="1" x14ac:dyDescent="0.4">
      <c r="B21" s="170" t="s">
        <v>308</v>
      </c>
      <c r="C21" s="171" t="s">
        <v>336</v>
      </c>
      <c r="D21" s="172" t="s">
        <v>337</v>
      </c>
      <c r="E21" s="172" t="s">
        <v>338</v>
      </c>
      <c r="F21" s="172" t="s">
        <v>339</v>
      </c>
      <c r="G21" s="172" t="s">
        <v>340</v>
      </c>
      <c r="H21" s="172" t="s">
        <v>341</v>
      </c>
      <c r="I21" s="172" t="s">
        <v>342</v>
      </c>
      <c r="J21" s="172" t="s">
        <v>343</v>
      </c>
      <c r="K21" s="173"/>
    </row>
    <row r="22" spans="2:13" s="166" customFormat="1" ht="18" customHeight="1" x14ac:dyDescent="0.4">
      <c r="B22" s="174"/>
      <c r="C22" s="175"/>
      <c r="D22" s="176"/>
      <c r="E22" s="176"/>
      <c r="F22" s="176"/>
      <c r="G22" s="176"/>
      <c r="H22" s="176"/>
      <c r="I22" s="176"/>
      <c r="J22" s="176"/>
      <c r="K22" s="177"/>
    </row>
    <row r="23" spans="2:13" s="166" customFormat="1" ht="30" customHeight="1" x14ac:dyDescent="0.4">
      <c r="B23" s="194">
        <f>SUM(C23:I23)</f>
        <v>39616059915</v>
      </c>
      <c r="C23" s="195">
        <v>34483910244</v>
      </c>
      <c r="D23" s="196">
        <v>4651616187</v>
      </c>
      <c r="E23" s="196">
        <v>26678980</v>
      </c>
      <c r="F23" s="196">
        <v>155926437</v>
      </c>
      <c r="G23" s="196">
        <v>160440993</v>
      </c>
      <c r="H23" s="196">
        <v>37399524</v>
      </c>
      <c r="I23" s="196">
        <v>100087550</v>
      </c>
      <c r="J23" s="181">
        <v>6.0000000000000001E-3</v>
      </c>
      <c r="K23" s="182"/>
      <c r="L23" s="183"/>
      <c r="M23" s="183"/>
    </row>
    <row r="25" spans="2:13" x14ac:dyDescent="0.4">
      <c r="B25" s="164" t="s">
        <v>332</v>
      </c>
    </row>
    <row r="26" spans="2:13" s="166" customFormat="1" ht="27" customHeight="1" x14ac:dyDescent="0.4">
      <c r="B26" s="170" t="s">
        <v>308</v>
      </c>
      <c r="C26" s="171" t="s">
        <v>336</v>
      </c>
      <c r="D26" s="172" t="s">
        <v>337</v>
      </c>
      <c r="E26" s="172" t="s">
        <v>338</v>
      </c>
      <c r="F26" s="172" t="s">
        <v>339</v>
      </c>
      <c r="G26" s="172" t="s">
        <v>340</v>
      </c>
      <c r="H26" s="172" t="s">
        <v>341</v>
      </c>
      <c r="I26" s="172" t="s">
        <v>342</v>
      </c>
      <c r="J26" s="172" t="s">
        <v>343</v>
      </c>
      <c r="K26" s="173"/>
    </row>
    <row r="27" spans="2:13" s="166" customFormat="1" ht="18" customHeight="1" x14ac:dyDescent="0.4">
      <c r="B27" s="174"/>
      <c r="C27" s="175"/>
      <c r="D27" s="176"/>
      <c r="E27" s="176"/>
      <c r="F27" s="176"/>
      <c r="G27" s="176"/>
      <c r="H27" s="176"/>
      <c r="I27" s="176"/>
      <c r="J27" s="176"/>
      <c r="K27" s="177"/>
    </row>
    <row r="28" spans="2:13" s="166" customFormat="1" ht="30" customHeight="1" x14ac:dyDescent="0.4">
      <c r="B28" s="194">
        <f>SUM(C28:I28)</f>
        <v>1945180724</v>
      </c>
      <c r="C28" s="195">
        <v>880024536</v>
      </c>
      <c r="D28" s="196">
        <v>435288163</v>
      </c>
      <c r="E28" s="196">
        <v>143094845</v>
      </c>
      <c r="F28" s="196">
        <v>194848325</v>
      </c>
      <c r="G28" s="196">
        <v>150014340</v>
      </c>
      <c r="H28" s="196">
        <v>32350418</v>
      </c>
      <c r="I28" s="196">
        <v>109560097</v>
      </c>
      <c r="J28" s="181">
        <v>1.7000000000000001E-2</v>
      </c>
      <c r="K28" s="182"/>
      <c r="L28" s="183"/>
      <c r="M28" s="183"/>
    </row>
    <row r="30" spans="2:13" x14ac:dyDescent="0.4">
      <c r="B30" s="159" t="s">
        <v>333</v>
      </c>
    </row>
    <row r="31" spans="2:13" s="166" customFormat="1" ht="27" customHeight="1" x14ac:dyDescent="0.4">
      <c r="B31" s="170" t="s">
        <v>308</v>
      </c>
      <c r="C31" s="171" t="s">
        <v>336</v>
      </c>
      <c r="D31" s="172" t="s">
        <v>337</v>
      </c>
      <c r="E31" s="172" t="s">
        <v>338</v>
      </c>
      <c r="F31" s="172" t="s">
        <v>339</v>
      </c>
      <c r="G31" s="172" t="s">
        <v>340</v>
      </c>
      <c r="H31" s="172" t="s">
        <v>341</v>
      </c>
      <c r="I31" s="172" t="s">
        <v>342</v>
      </c>
      <c r="J31" s="172" t="s">
        <v>343</v>
      </c>
      <c r="K31" s="173"/>
    </row>
    <row r="32" spans="2:13" s="166" customFormat="1" ht="18" customHeight="1" x14ac:dyDescent="0.4">
      <c r="B32" s="174"/>
      <c r="C32" s="175"/>
      <c r="D32" s="176"/>
      <c r="E32" s="176"/>
      <c r="F32" s="176"/>
      <c r="G32" s="176"/>
      <c r="H32" s="176"/>
      <c r="I32" s="176"/>
      <c r="J32" s="176"/>
      <c r="K32" s="177"/>
    </row>
    <row r="33" spans="2:13" s="166" customFormat="1" ht="30" customHeight="1" x14ac:dyDescent="0.4">
      <c r="B33" s="194">
        <f>SUM(C33:I33)</f>
        <v>93318468</v>
      </c>
      <c r="C33" s="195">
        <v>93318468</v>
      </c>
      <c r="D33" s="196"/>
      <c r="E33" s="196"/>
      <c r="F33" s="196"/>
      <c r="G33" s="196"/>
      <c r="H33" s="196"/>
      <c r="I33" s="196"/>
      <c r="J33" s="181">
        <v>6.0000000000000001E-3</v>
      </c>
      <c r="K33" s="182"/>
      <c r="L33" s="183"/>
      <c r="M33" s="183"/>
    </row>
    <row r="35" spans="2:13" x14ac:dyDescent="0.4">
      <c r="B35" s="159" t="s">
        <v>334</v>
      </c>
    </row>
    <row r="36" spans="2:13" s="166" customFormat="1" ht="27" customHeight="1" x14ac:dyDescent="0.4">
      <c r="B36" s="170" t="s">
        <v>308</v>
      </c>
      <c r="C36" s="171" t="s">
        <v>336</v>
      </c>
      <c r="D36" s="172" t="s">
        <v>337</v>
      </c>
      <c r="E36" s="172" t="s">
        <v>338</v>
      </c>
      <c r="F36" s="172" t="s">
        <v>339</v>
      </c>
      <c r="G36" s="172" t="s">
        <v>340</v>
      </c>
      <c r="H36" s="172" t="s">
        <v>341</v>
      </c>
      <c r="I36" s="172" t="s">
        <v>342</v>
      </c>
      <c r="J36" s="172" t="s">
        <v>343</v>
      </c>
      <c r="K36" s="173"/>
    </row>
    <row r="37" spans="2:13" s="166" customFormat="1" ht="18" customHeight="1" x14ac:dyDescent="0.4">
      <c r="B37" s="174"/>
      <c r="C37" s="175"/>
      <c r="D37" s="176"/>
      <c r="E37" s="176"/>
      <c r="F37" s="176"/>
      <c r="G37" s="176"/>
      <c r="H37" s="176"/>
      <c r="I37" s="176"/>
      <c r="J37" s="176"/>
      <c r="K37" s="177"/>
    </row>
    <row r="38" spans="2:13" s="166" customFormat="1" ht="30" customHeight="1" x14ac:dyDescent="0.4">
      <c r="B38" s="194">
        <f>SUM(C38:I38)</f>
        <v>5206694506</v>
      </c>
      <c r="C38" s="195">
        <v>3781884527</v>
      </c>
      <c r="D38" s="196">
        <v>462415793</v>
      </c>
      <c r="E38" s="196">
        <v>155979054</v>
      </c>
      <c r="F38" s="196">
        <v>116107550</v>
      </c>
      <c r="G38" s="196">
        <v>142341727</v>
      </c>
      <c r="H38" s="196">
        <v>192359306</v>
      </c>
      <c r="I38" s="196">
        <v>355606549</v>
      </c>
      <c r="J38" s="181">
        <v>1.2999999999999999E-2</v>
      </c>
      <c r="K38" s="182"/>
      <c r="L38" s="183"/>
      <c r="M38" s="183"/>
    </row>
    <row r="40" spans="2:13" x14ac:dyDescent="0.4">
      <c r="B40" s="159" t="s">
        <v>331</v>
      </c>
    </row>
    <row r="41" spans="2:13" s="166" customFormat="1" x14ac:dyDescent="0.4">
      <c r="B41" s="170" t="s">
        <v>308</v>
      </c>
      <c r="C41" s="171" t="s">
        <v>345</v>
      </c>
      <c r="D41" s="172" t="s">
        <v>346</v>
      </c>
      <c r="E41" s="172" t="s">
        <v>347</v>
      </c>
      <c r="F41" s="172" t="s">
        <v>348</v>
      </c>
      <c r="G41" s="172" t="s">
        <v>349</v>
      </c>
      <c r="H41" s="172" t="s">
        <v>350</v>
      </c>
      <c r="I41" s="172" t="s">
        <v>351</v>
      </c>
      <c r="J41" s="172" t="s">
        <v>352</v>
      </c>
      <c r="K41" s="172" t="s">
        <v>353</v>
      </c>
    </row>
    <row r="42" spans="2:13" s="166" customFormat="1" x14ac:dyDescent="0.4">
      <c r="B42" s="174"/>
      <c r="C42" s="175"/>
      <c r="D42" s="176"/>
      <c r="E42" s="176"/>
      <c r="F42" s="176"/>
      <c r="G42" s="176"/>
      <c r="H42" s="176"/>
      <c r="I42" s="176"/>
      <c r="J42" s="176"/>
      <c r="K42" s="176"/>
    </row>
    <row r="43" spans="2:13" s="166" customFormat="1" ht="34.15" customHeight="1" x14ac:dyDescent="0.4">
      <c r="B43" s="194">
        <f>SUM(C43:K43)</f>
        <v>39616059915</v>
      </c>
      <c r="C43" s="195">
        <v>3279894412</v>
      </c>
      <c r="D43" s="197">
        <v>3447778244</v>
      </c>
      <c r="E43" s="197">
        <v>3254930900</v>
      </c>
      <c r="F43" s="197">
        <v>3318999732</v>
      </c>
      <c r="G43" s="196">
        <v>3374461017</v>
      </c>
      <c r="H43" s="196">
        <v>11614544683</v>
      </c>
      <c r="I43" s="196">
        <v>6990895997</v>
      </c>
      <c r="J43" s="196">
        <v>3915983284</v>
      </c>
      <c r="K43" s="196">
        <v>418571646</v>
      </c>
      <c r="M43" s="183"/>
    </row>
    <row r="45" spans="2:13" x14ac:dyDescent="0.4">
      <c r="B45" s="164" t="s">
        <v>332</v>
      </c>
    </row>
    <row r="46" spans="2:13" s="166" customFormat="1" x14ac:dyDescent="0.4">
      <c r="B46" s="170" t="s">
        <v>308</v>
      </c>
      <c r="C46" s="171" t="s">
        <v>345</v>
      </c>
      <c r="D46" s="172" t="s">
        <v>346</v>
      </c>
      <c r="E46" s="172" t="s">
        <v>347</v>
      </c>
      <c r="F46" s="172" t="s">
        <v>348</v>
      </c>
      <c r="G46" s="172" t="s">
        <v>349</v>
      </c>
      <c r="H46" s="172" t="s">
        <v>350</v>
      </c>
      <c r="I46" s="172" t="s">
        <v>351</v>
      </c>
      <c r="J46" s="172" t="s">
        <v>352</v>
      </c>
      <c r="K46" s="172" t="s">
        <v>353</v>
      </c>
    </row>
    <row r="47" spans="2:13" s="166" customFormat="1" x14ac:dyDescent="0.4">
      <c r="B47" s="174"/>
      <c r="C47" s="175"/>
      <c r="D47" s="176"/>
      <c r="E47" s="176"/>
      <c r="F47" s="176"/>
      <c r="G47" s="176"/>
      <c r="H47" s="176"/>
      <c r="I47" s="176"/>
      <c r="J47" s="176"/>
      <c r="K47" s="176"/>
    </row>
    <row r="48" spans="2:13" s="166" customFormat="1" ht="34.15" customHeight="1" x14ac:dyDescent="0.4">
      <c r="B48" s="194">
        <f>SUM(C48:K48)</f>
        <v>1945180724</v>
      </c>
      <c r="C48" s="195">
        <v>233221237</v>
      </c>
      <c r="D48" s="196">
        <v>233894886</v>
      </c>
      <c r="E48" s="196">
        <v>229779184</v>
      </c>
      <c r="F48" s="196">
        <v>207626249</v>
      </c>
      <c r="G48" s="196">
        <v>193452991</v>
      </c>
      <c r="H48" s="196">
        <v>590444618</v>
      </c>
      <c r="I48" s="196">
        <v>195413049</v>
      </c>
      <c r="J48" s="196">
        <v>60910752</v>
      </c>
      <c r="K48" s="196">
        <v>437758</v>
      </c>
      <c r="M48" s="183"/>
    </row>
    <row r="50" spans="2:13" x14ac:dyDescent="0.4">
      <c r="B50" s="159" t="s">
        <v>333</v>
      </c>
    </row>
    <row r="51" spans="2:13" s="166" customFormat="1" x14ac:dyDescent="0.4">
      <c r="B51" s="170" t="s">
        <v>308</v>
      </c>
      <c r="C51" s="171" t="s">
        <v>345</v>
      </c>
      <c r="D51" s="172" t="s">
        <v>346</v>
      </c>
      <c r="E51" s="172" t="s">
        <v>347</v>
      </c>
      <c r="F51" s="172" t="s">
        <v>348</v>
      </c>
      <c r="G51" s="172" t="s">
        <v>349</v>
      </c>
      <c r="H51" s="172" t="s">
        <v>350</v>
      </c>
      <c r="I51" s="172" t="s">
        <v>351</v>
      </c>
      <c r="J51" s="172" t="s">
        <v>352</v>
      </c>
      <c r="K51" s="172" t="s">
        <v>353</v>
      </c>
    </row>
    <row r="52" spans="2:13" s="166" customFormat="1" x14ac:dyDescent="0.4">
      <c r="B52" s="174"/>
      <c r="C52" s="175"/>
      <c r="D52" s="176"/>
      <c r="E52" s="176"/>
      <c r="F52" s="176"/>
      <c r="G52" s="176"/>
      <c r="H52" s="176"/>
      <c r="I52" s="176"/>
      <c r="J52" s="176"/>
      <c r="K52" s="176"/>
    </row>
    <row r="53" spans="2:13" s="166" customFormat="1" ht="34.15" customHeight="1" x14ac:dyDescent="0.4">
      <c r="B53" s="194">
        <f>SUM(C53:K53)</f>
        <v>93318468</v>
      </c>
      <c r="C53" s="195">
        <v>43737713</v>
      </c>
      <c r="D53" s="196">
        <v>28824308</v>
      </c>
      <c r="E53" s="196">
        <v>13809993</v>
      </c>
      <c r="F53" s="196">
        <v>6946454</v>
      </c>
      <c r="G53" s="196"/>
      <c r="H53" s="196"/>
      <c r="I53" s="196"/>
      <c r="J53" s="196"/>
      <c r="K53" s="196"/>
      <c r="M53" s="183"/>
    </row>
    <row r="55" spans="2:13" x14ac:dyDescent="0.4">
      <c r="B55" s="159" t="s">
        <v>334</v>
      </c>
    </row>
    <row r="56" spans="2:13" s="166" customFormat="1" x14ac:dyDescent="0.4">
      <c r="B56" s="170" t="s">
        <v>308</v>
      </c>
      <c r="C56" s="171" t="s">
        <v>345</v>
      </c>
      <c r="D56" s="172" t="s">
        <v>346</v>
      </c>
      <c r="E56" s="172" t="s">
        <v>347</v>
      </c>
      <c r="F56" s="172" t="s">
        <v>348</v>
      </c>
      <c r="G56" s="172" t="s">
        <v>349</v>
      </c>
      <c r="H56" s="172" t="s">
        <v>350</v>
      </c>
      <c r="I56" s="172" t="s">
        <v>351</v>
      </c>
      <c r="J56" s="172" t="s">
        <v>352</v>
      </c>
      <c r="K56" s="172" t="s">
        <v>353</v>
      </c>
    </row>
    <row r="57" spans="2:13" s="166" customFormat="1" x14ac:dyDescent="0.4">
      <c r="B57" s="174"/>
      <c r="C57" s="175"/>
      <c r="D57" s="176"/>
      <c r="E57" s="176"/>
      <c r="F57" s="176"/>
      <c r="G57" s="176"/>
      <c r="H57" s="176"/>
      <c r="I57" s="176"/>
      <c r="J57" s="176"/>
      <c r="K57" s="176"/>
    </row>
    <row r="58" spans="2:13" s="166" customFormat="1" ht="34.15" customHeight="1" x14ac:dyDescent="0.4">
      <c r="B58" s="194">
        <f>SUM(C58:K58)</f>
        <v>5206694506</v>
      </c>
      <c r="C58" s="195">
        <f>470629226-31254</f>
        <v>470597972</v>
      </c>
      <c r="D58" s="196">
        <f>488550065+31254</f>
        <v>488581319</v>
      </c>
      <c r="E58" s="196">
        <v>465896416</v>
      </c>
      <c r="F58" s="196">
        <v>416664294</v>
      </c>
      <c r="G58" s="196">
        <v>372158317</v>
      </c>
      <c r="H58" s="196">
        <v>1354840740</v>
      </c>
      <c r="I58" s="196">
        <v>701776982</v>
      </c>
      <c r="J58" s="196">
        <v>442875560</v>
      </c>
      <c r="K58" s="196">
        <v>493302906</v>
      </c>
      <c r="M58" s="183"/>
    </row>
    <row r="59" spans="2:13" x14ac:dyDescent="0.4">
      <c r="C59" s="198">
        <f>'地方債（借入先別）'!D87</f>
        <v>470597972</v>
      </c>
    </row>
    <row r="60" spans="2:13" x14ac:dyDescent="0.4">
      <c r="C60" s="199"/>
    </row>
  </sheetData>
  <mergeCells count="103">
    <mergeCell ref="I56:I57"/>
    <mergeCell ref="J56:J57"/>
    <mergeCell ref="K56:K57"/>
    <mergeCell ref="I51:I52"/>
    <mergeCell ref="J51:J52"/>
    <mergeCell ref="K51:K52"/>
    <mergeCell ref="B56:B57"/>
    <mergeCell ref="C56:C57"/>
    <mergeCell ref="D56:D57"/>
    <mergeCell ref="E56:E57"/>
    <mergeCell ref="F56:F57"/>
    <mergeCell ref="G56:G57"/>
    <mergeCell ref="H56:H57"/>
    <mergeCell ref="I46:I47"/>
    <mergeCell ref="J46:J47"/>
    <mergeCell ref="K46:K47"/>
    <mergeCell ref="B51:B52"/>
    <mergeCell ref="C51:C52"/>
    <mergeCell ref="D51:D52"/>
    <mergeCell ref="E51:E52"/>
    <mergeCell ref="F51:F52"/>
    <mergeCell ref="G51:G52"/>
    <mergeCell ref="H51:H52"/>
    <mergeCell ref="I41:I42"/>
    <mergeCell ref="J41:J42"/>
    <mergeCell ref="K41:K42"/>
    <mergeCell ref="B46:B47"/>
    <mergeCell ref="C46:C47"/>
    <mergeCell ref="D46:D47"/>
    <mergeCell ref="E46:E47"/>
    <mergeCell ref="F46:F47"/>
    <mergeCell ref="G46:G47"/>
    <mergeCell ref="H46:H47"/>
    <mergeCell ref="I36:I37"/>
    <mergeCell ref="J36:J37"/>
    <mergeCell ref="K36:K37"/>
    <mergeCell ref="B41:B42"/>
    <mergeCell ref="C41:C42"/>
    <mergeCell ref="D41:D42"/>
    <mergeCell ref="E41:E42"/>
    <mergeCell ref="F41:F42"/>
    <mergeCell ref="G41:G42"/>
    <mergeCell ref="H41:H42"/>
    <mergeCell ref="I31:I32"/>
    <mergeCell ref="J31:J32"/>
    <mergeCell ref="K31:K32"/>
    <mergeCell ref="B36:B37"/>
    <mergeCell ref="C36:C37"/>
    <mergeCell ref="D36:D37"/>
    <mergeCell ref="E36:E37"/>
    <mergeCell ref="F36:F37"/>
    <mergeCell ref="G36:G37"/>
    <mergeCell ref="H36:H37"/>
    <mergeCell ref="I26:I27"/>
    <mergeCell ref="J26:J27"/>
    <mergeCell ref="K26:K27"/>
    <mergeCell ref="B31:B32"/>
    <mergeCell ref="C31:C32"/>
    <mergeCell ref="D31:D32"/>
    <mergeCell ref="E31:E32"/>
    <mergeCell ref="F31:F32"/>
    <mergeCell ref="G31:G32"/>
    <mergeCell ref="H31:H32"/>
    <mergeCell ref="I21:I22"/>
    <mergeCell ref="J21:J22"/>
    <mergeCell ref="K21:K22"/>
    <mergeCell ref="B26:B27"/>
    <mergeCell ref="C26:C27"/>
    <mergeCell ref="D26:D27"/>
    <mergeCell ref="E26:E27"/>
    <mergeCell ref="F26:F27"/>
    <mergeCell ref="G26:G27"/>
    <mergeCell ref="H26:H27"/>
    <mergeCell ref="C17:H17"/>
    <mergeCell ref="B21:B22"/>
    <mergeCell ref="C21:C22"/>
    <mergeCell ref="D21:D22"/>
    <mergeCell ref="E21:E22"/>
    <mergeCell ref="F21:F22"/>
    <mergeCell ref="G21:G22"/>
    <mergeCell ref="H21:H22"/>
    <mergeCell ref="H9:H10"/>
    <mergeCell ref="I9:I10"/>
    <mergeCell ref="J9:J10"/>
    <mergeCell ref="K9:K10"/>
    <mergeCell ref="B15:B16"/>
    <mergeCell ref="C15:H16"/>
    <mergeCell ref="H3:H4"/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</mergeCells>
  <phoneticPr fontId="10"/>
  <printOptions horizontalCentered="1"/>
  <pageMargins left="0.19685039370078741" right="0.19685039370078741" top="0.27559055118110237" bottom="0.19685039370078741" header="0.59055118110236227" footer="0.3937007874015748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B4C42-DE10-4488-8534-24F98661D6A2}">
  <dimension ref="B1:J87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5.125" style="58" customWidth="1"/>
    <col min="2" max="7" width="16.625" style="58" customWidth="1"/>
    <col min="8" max="8" width="0.875" style="58" customWidth="1"/>
    <col min="9" max="16384" width="9" style="58"/>
  </cols>
  <sheetData>
    <row r="1" spans="2:8" ht="49.5" customHeight="1" x14ac:dyDescent="0.4"/>
    <row r="2" spans="2:8" ht="15.75" customHeight="1" x14ac:dyDescent="0.4">
      <c r="B2" s="200" t="s">
        <v>357</v>
      </c>
      <c r="G2" s="201" t="s">
        <v>213</v>
      </c>
    </row>
    <row r="3" spans="2:8" s="48" customFormat="1" ht="23.1" customHeight="1" x14ac:dyDescent="0.4">
      <c r="B3" s="102" t="s">
        <v>358</v>
      </c>
      <c r="C3" s="102" t="s">
        <v>359</v>
      </c>
      <c r="D3" s="102" t="s">
        <v>360</v>
      </c>
      <c r="E3" s="202" t="s">
        <v>361</v>
      </c>
      <c r="F3" s="203"/>
      <c r="G3" s="102" t="s">
        <v>362</v>
      </c>
      <c r="H3" s="63"/>
    </row>
    <row r="4" spans="2:8" s="48" customFormat="1" ht="23.1" customHeight="1" x14ac:dyDescent="0.4">
      <c r="B4" s="106"/>
      <c r="C4" s="106"/>
      <c r="D4" s="106"/>
      <c r="E4" s="119" t="s">
        <v>363</v>
      </c>
      <c r="F4" s="119" t="s">
        <v>364</v>
      </c>
      <c r="G4" s="106"/>
      <c r="H4" s="63"/>
    </row>
    <row r="5" spans="2:8" s="48" customFormat="1" ht="27" customHeight="1" x14ac:dyDescent="0.4">
      <c r="B5" s="109" t="s">
        <v>365</v>
      </c>
      <c r="C5" s="89">
        <f>SUM(C16,C27,C38,C49,C60,C71,C82)</f>
        <v>158562725</v>
      </c>
      <c r="D5" s="89">
        <f t="shared" ref="D5:G5" si="0">SUM(D16,D27,D38,D49,D60,D71,D82)</f>
        <v>4461104</v>
      </c>
      <c r="E5" s="204">
        <f t="shared" si="0"/>
        <v>0</v>
      </c>
      <c r="F5" s="89">
        <f t="shared" si="0"/>
        <v>15486840</v>
      </c>
      <c r="G5" s="204">
        <f t="shared" si="0"/>
        <v>147536989</v>
      </c>
      <c r="H5" s="63"/>
    </row>
    <row r="6" spans="2:8" s="48" customFormat="1" ht="27" customHeight="1" x14ac:dyDescent="0.4">
      <c r="B6" s="109" t="s">
        <v>366</v>
      </c>
      <c r="C6" s="89">
        <f t="shared" ref="C6:G10" si="1">SUM(C17,C28,C39,C50,C61,C72,C83)</f>
        <v>2093536</v>
      </c>
      <c r="D6" s="89">
        <f t="shared" si="1"/>
        <v>1238989</v>
      </c>
      <c r="E6" s="204">
        <f t="shared" si="1"/>
        <v>0</v>
      </c>
      <c r="F6" s="89">
        <f t="shared" si="1"/>
        <v>60192</v>
      </c>
      <c r="G6" s="204">
        <f t="shared" si="1"/>
        <v>3272333</v>
      </c>
      <c r="H6" s="63"/>
    </row>
    <row r="7" spans="2:8" s="48" customFormat="1" ht="27" customHeight="1" x14ac:dyDescent="0.4">
      <c r="B7" s="109" t="s">
        <v>367</v>
      </c>
      <c r="C7" s="89">
        <f t="shared" si="1"/>
        <v>8935453927</v>
      </c>
      <c r="D7" s="89">
        <f t="shared" si="1"/>
        <v>0</v>
      </c>
      <c r="E7" s="89">
        <f t="shared" si="1"/>
        <v>0</v>
      </c>
      <c r="F7" s="89">
        <f t="shared" si="1"/>
        <v>730697997</v>
      </c>
      <c r="G7" s="89">
        <f t="shared" si="1"/>
        <v>8204755930</v>
      </c>
      <c r="H7" s="63"/>
    </row>
    <row r="8" spans="2:8" s="48" customFormat="1" ht="27" customHeight="1" x14ac:dyDescent="0.4">
      <c r="B8" s="109" t="s">
        <v>368</v>
      </c>
      <c r="C8" s="89">
        <f t="shared" si="1"/>
        <v>0</v>
      </c>
      <c r="D8" s="89">
        <f t="shared" si="1"/>
        <v>0</v>
      </c>
      <c r="E8" s="89">
        <f t="shared" si="1"/>
        <v>0</v>
      </c>
      <c r="F8" s="89">
        <f t="shared" si="1"/>
        <v>0</v>
      </c>
      <c r="G8" s="89">
        <f t="shared" si="1"/>
        <v>0</v>
      </c>
      <c r="H8" s="63"/>
    </row>
    <row r="9" spans="2:8" s="48" customFormat="1" ht="27" customHeight="1" x14ac:dyDescent="0.4">
      <c r="B9" s="109" t="s">
        <v>369</v>
      </c>
      <c r="C9" s="89">
        <f t="shared" si="1"/>
        <v>357777269</v>
      </c>
      <c r="D9" s="89">
        <f t="shared" si="1"/>
        <v>373998409</v>
      </c>
      <c r="E9" s="89">
        <f t="shared" si="1"/>
        <v>357777269</v>
      </c>
      <c r="F9" s="89">
        <f t="shared" si="1"/>
        <v>0</v>
      </c>
      <c r="G9" s="89">
        <f t="shared" si="1"/>
        <v>373998409</v>
      </c>
      <c r="H9" s="63"/>
    </row>
    <row r="10" spans="2:8" s="48" customFormat="1" ht="29.1" customHeight="1" x14ac:dyDescent="0.4">
      <c r="B10" s="93" t="s">
        <v>226</v>
      </c>
      <c r="C10" s="89">
        <f t="shared" si="1"/>
        <v>9453887457</v>
      </c>
      <c r="D10" s="89">
        <f t="shared" si="1"/>
        <v>379698502</v>
      </c>
      <c r="E10" s="89">
        <f t="shared" si="1"/>
        <v>357777269</v>
      </c>
      <c r="F10" s="89">
        <f t="shared" si="1"/>
        <v>746245029</v>
      </c>
      <c r="G10" s="89">
        <f t="shared" si="1"/>
        <v>8729563661</v>
      </c>
      <c r="H10" s="63"/>
    </row>
    <row r="11" spans="2:8" ht="5.25" customHeight="1" x14ac:dyDescent="0.4"/>
    <row r="13" spans="2:8" x14ac:dyDescent="0.4">
      <c r="B13" s="121" t="s">
        <v>370</v>
      </c>
    </row>
    <row r="14" spans="2:8" s="48" customFormat="1" ht="23.1" customHeight="1" x14ac:dyDescent="0.4">
      <c r="B14" s="102" t="s">
        <v>358</v>
      </c>
      <c r="C14" s="102" t="s">
        <v>359</v>
      </c>
      <c r="D14" s="102" t="s">
        <v>360</v>
      </c>
      <c r="E14" s="202" t="s">
        <v>361</v>
      </c>
      <c r="F14" s="203"/>
      <c r="G14" s="102" t="s">
        <v>362</v>
      </c>
      <c r="H14" s="63"/>
    </row>
    <row r="15" spans="2:8" s="48" customFormat="1" ht="23.1" customHeight="1" x14ac:dyDescent="0.4">
      <c r="B15" s="106"/>
      <c r="C15" s="106"/>
      <c r="D15" s="106"/>
      <c r="E15" s="119" t="s">
        <v>363</v>
      </c>
      <c r="F15" s="119" t="s">
        <v>364</v>
      </c>
      <c r="G15" s="106"/>
      <c r="H15" s="63"/>
    </row>
    <row r="16" spans="2:8" s="48" customFormat="1" ht="12" x14ac:dyDescent="0.4">
      <c r="B16" s="109" t="s">
        <v>365</v>
      </c>
      <c r="C16" s="205">
        <v>51472007</v>
      </c>
      <c r="D16" s="205">
        <v>2293392</v>
      </c>
      <c r="E16" s="205">
        <v>0</v>
      </c>
      <c r="F16" s="205">
        <v>0</v>
      </c>
      <c r="G16" s="205">
        <f>C16+D16-E16-F16</f>
        <v>53765399</v>
      </c>
      <c r="H16" s="63"/>
    </row>
    <row r="17" spans="2:10" s="48" customFormat="1" ht="12" x14ac:dyDescent="0.4">
      <c r="B17" s="109" t="s">
        <v>366</v>
      </c>
      <c r="C17" s="205">
        <v>1349219</v>
      </c>
      <c r="D17" s="205">
        <v>408989</v>
      </c>
      <c r="E17" s="205">
        <v>0</v>
      </c>
      <c r="F17" s="205">
        <v>0</v>
      </c>
      <c r="G17" s="205">
        <f t="shared" ref="G17:G20" si="2">C17+D17-E17-F17</f>
        <v>1758208</v>
      </c>
      <c r="H17" s="63"/>
    </row>
    <row r="18" spans="2:10" s="48" customFormat="1" ht="12" x14ac:dyDescent="0.4">
      <c r="B18" s="109" t="s">
        <v>367</v>
      </c>
      <c r="C18" s="205">
        <v>8355031279</v>
      </c>
      <c r="D18" s="205">
        <v>0</v>
      </c>
      <c r="E18" s="205">
        <v>0</v>
      </c>
      <c r="F18" s="205">
        <v>694468344</v>
      </c>
      <c r="G18" s="205">
        <f t="shared" si="2"/>
        <v>7660562935</v>
      </c>
      <c r="H18" s="63"/>
    </row>
    <row r="19" spans="2:10" s="48" customFormat="1" ht="12" x14ac:dyDescent="0.4">
      <c r="B19" s="109" t="s">
        <v>368</v>
      </c>
      <c r="C19" s="205">
        <v>0</v>
      </c>
      <c r="D19" s="205">
        <v>0</v>
      </c>
      <c r="E19" s="205">
        <v>0</v>
      </c>
      <c r="F19" s="205">
        <v>0</v>
      </c>
      <c r="G19" s="205">
        <f t="shared" si="2"/>
        <v>0</v>
      </c>
      <c r="H19" s="63"/>
    </row>
    <row r="20" spans="2:10" s="48" customFormat="1" ht="12" x14ac:dyDescent="0.4">
      <c r="B20" s="109" t="s">
        <v>369</v>
      </c>
      <c r="C20" s="205">
        <v>335029538</v>
      </c>
      <c r="D20" s="205">
        <v>342399368</v>
      </c>
      <c r="E20" s="205">
        <v>335029538</v>
      </c>
      <c r="F20" s="205">
        <v>0</v>
      </c>
      <c r="G20" s="205">
        <f t="shared" si="2"/>
        <v>342399368</v>
      </c>
      <c r="H20" s="63"/>
    </row>
    <row r="21" spans="2:10" s="48" customFormat="1" ht="29.1" customHeight="1" x14ac:dyDescent="0.4">
      <c r="B21" s="93" t="s">
        <v>226</v>
      </c>
      <c r="C21" s="205">
        <f>SUM(C16:C20)</f>
        <v>8742882043</v>
      </c>
      <c r="D21" s="205">
        <f t="shared" ref="D21:G21" si="3">SUM(D16:D20)</f>
        <v>345101749</v>
      </c>
      <c r="E21" s="205">
        <f t="shared" si="3"/>
        <v>335029538</v>
      </c>
      <c r="F21" s="205">
        <f t="shared" si="3"/>
        <v>694468344</v>
      </c>
      <c r="G21" s="205">
        <f t="shared" si="3"/>
        <v>8058485910</v>
      </c>
      <c r="H21" s="63"/>
    </row>
    <row r="24" spans="2:10" x14ac:dyDescent="0.4">
      <c r="B24" s="121" t="s">
        <v>371</v>
      </c>
    </row>
    <row r="25" spans="2:10" s="48" customFormat="1" ht="23.1" customHeight="1" x14ac:dyDescent="0.4">
      <c r="B25" s="102" t="s">
        <v>358</v>
      </c>
      <c r="C25" s="102" t="s">
        <v>359</v>
      </c>
      <c r="D25" s="102" t="s">
        <v>360</v>
      </c>
      <c r="E25" s="202" t="s">
        <v>361</v>
      </c>
      <c r="F25" s="203"/>
      <c r="G25" s="102" t="s">
        <v>362</v>
      </c>
      <c r="H25" s="63"/>
    </row>
    <row r="26" spans="2:10" s="48" customFormat="1" ht="23.1" customHeight="1" x14ac:dyDescent="0.4">
      <c r="B26" s="106"/>
      <c r="C26" s="106"/>
      <c r="D26" s="106"/>
      <c r="E26" s="119" t="s">
        <v>363</v>
      </c>
      <c r="F26" s="119" t="s">
        <v>364</v>
      </c>
      <c r="G26" s="106"/>
      <c r="H26" s="63"/>
    </row>
    <row r="27" spans="2:10" s="48" customFormat="1" ht="12" x14ac:dyDescent="0.4">
      <c r="B27" s="109" t="s">
        <v>365</v>
      </c>
      <c r="C27" s="205">
        <v>89619246</v>
      </c>
      <c r="D27" s="205"/>
      <c r="E27" s="205"/>
      <c r="F27" s="205">
        <v>15269708</v>
      </c>
      <c r="G27" s="205">
        <f>C27+D27-E27-F27</f>
        <v>74349538</v>
      </c>
      <c r="H27" s="63"/>
      <c r="J27" s="206"/>
    </row>
    <row r="28" spans="2:10" s="48" customFormat="1" ht="12" x14ac:dyDescent="0.4">
      <c r="B28" s="109" t="s">
        <v>366</v>
      </c>
      <c r="C28" s="205">
        <v>744317</v>
      </c>
      <c r="D28" s="205"/>
      <c r="E28" s="205"/>
      <c r="F28" s="205">
        <v>60192</v>
      </c>
      <c r="G28" s="205">
        <f t="shared" ref="G28:G31" si="4">C28+D28-E28-F28</f>
        <v>684125</v>
      </c>
      <c r="H28" s="63"/>
      <c r="J28" s="206"/>
    </row>
    <row r="29" spans="2:10" s="48" customFormat="1" ht="12" x14ac:dyDescent="0.4">
      <c r="B29" s="109" t="s">
        <v>367</v>
      </c>
      <c r="C29" s="205">
        <v>168017082</v>
      </c>
      <c r="D29" s="205"/>
      <c r="E29" s="205"/>
      <c r="F29" s="205">
        <v>14526750</v>
      </c>
      <c r="G29" s="205">
        <f t="shared" si="4"/>
        <v>153490332</v>
      </c>
      <c r="H29" s="63"/>
    </row>
    <row r="30" spans="2:10" s="48" customFormat="1" ht="12" x14ac:dyDescent="0.4">
      <c r="B30" s="109" t="s">
        <v>368</v>
      </c>
      <c r="C30" s="205">
        <v>0</v>
      </c>
      <c r="D30" s="205"/>
      <c r="E30" s="205"/>
      <c r="F30" s="205"/>
      <c r="G30" s="205">
        <f t="shared" si="4"/>
        <v>0</v>
      </c>
      <c r="H30" s="63"/>
    </row>
    <row r="31" spans="2:10" s="48" customFormat="1" ht="12" x14ac:dyDescent="0.4">
      <c r="B31" s="109" t="s">
        <v>369</v>
      </c>
      <c r="C31" s="205">
        <v>5855577</v>
      </c>
      <c r="D31" s="205">
        <v>7182461</v>
      </c>
      <c r="E31" s="205">
        <v>5855577</v>
      </c>
      <c r="F31" s="205"/>
      <c r="G31" s="205">
        <f t="shared" si="4"/>
        <v>7182461</v>
      </c>
      <c r="H31" s="63"/>
    </row>
    <row r="32" spans="2:10" s="48" customFormat="1" ht="29.1" customHeight="1" x14ac:dyDescent="0.4">
      <c r="B32" s="93" t="s">
        <v>226</v>
      </c>
      <c r="C32" s="205">
        <f>SUM(C27:C31)</f>
        <v>264236222</v>
      </c>
      <c r="D32" s="205">
        <f t="shared" ref="D32:G32" si="5">SUM(D27:D31)</f>
        <v>7182461</v>
      </c>
      <c r="E32" s="205">
        <f t="shared" si="5"/>
        <v>5855577</v>
      </c>
      <c r="F32" s="205">
        <f t="shared" si="5"/>
        <v>29856650</v>
      </c>
      <c r="G32" s="205">
        <f t="shared" si="5"/>
        <v>235706456</v>
      </c>
      <c r="H32" s="63"/>
    </row>
    <row r="35" spans="2:10" x14ac:dyDescent="0.4">
      <c r="B35" s="121" t="s">
        <v>372</v>
      </c>
    </row>
    <row r="36" spans="2:10" s="48" customFormat="1" ht="23.1" customHeight="1" x14ac:dyDescent="0.4">
      <c r="B36" s="102" t="s">
        <v>358</v>
      </c>
      <c r="C36" s="102" t="s">
        <v>359</v>
      </c>
      <c r="D36" s="102" t="s">
        <v>360</v>
      </c>
      <c r="E36" s="202" t="s">
        <v>361</v>
      </c>
      <c r="F36" s="203"/>
      <c r="G36" s="102" t="s">
        <v>362</v>
      </c>
      <c r="H36" s="63"/>
    </row>
    <row r="37" spans="2:10" s="48" customFormat="1" ht="23.1" customHeight="1" x14ac:dyDescent="0.4">
      <c r="B37" s="106"/>
      <c r="C37" s="106"/>
      <c r="D37" s="106"/>
      <c r="E37" s="119" t="s">
        <v>363</v>
      </c>
      <c r="F37" s="119" t="s">
        <v>364</v>
      </c>
      <c r="G37" s="106"/>
      <c r="H37" s="63"/>
    </row>
    <row r="38" spans="2:10" s="48" customFormat="1" ht="12" x14ac:dyDescent="0.4">
      <c r="B38" s="109" t="s">
        <v>365</v>
      </c>
      <c r="C38" s="205">
        <v>15298423</v>
      </c>
      <c r="D38" s="205">
        <v>2129816</v>
      </c>
      <c r="E38" s="205"/>
      <c r="F38" s="205"/>
      <c r="G38" s="205">
        <f>C38+D38-E38-F38</f>
        <v>17428239</v>
      </c>
      <c r="H38" s="63"/>
      <c r="J38" s="206"/>
    </row>
    <row r="39" spans="2:10" s="48" customFormat="1" ht="12" x14ac:dyDescent="0.4">
      <c r="B39" s="109" t="s">
        <v>366</v>
      </c>
      <c r="C39" s="205">
        <v>0</v>
      </c>
      <c r="D39" s="205">
        <v>0</v>
      </c>
      <c r="E39" s="205"/>
      <c r="F39" s="205">
        <v>0</v>
      </c>
      <c r="G39" s="205">
        <f t="shared" ref="G39:G42" si="6">C39+D39-E39-F39</f>
        <v>0</v>
      </c>
      <c r="H39" s="63"/>
    </row>
    <row r="40" spans="2:10" s="48" customFormat="1" ht="12" x14ac:dyDescent="0.4">
      <c r="B40" s="109" t="s">
        <v>367</v>
      </c>
      <c r="C40" s="205">
        <v>320759885</v>
      </c>
      <c r="D40" s="205"/>
      <c r="E40" s="205"/>
      <c r="F40" s="205">
        <v>13779221</v>
      </c>
      <c r="G40" s="205">
        <f t="shared" si="6"/>
        <v>306980664</v>
      </c>
      <c r="H40" s="63"/>
    </row>
    <row r="41" spans="2:10" s="48" customFormat="1" ht="12" x14ac:dyDescent="0.4">
      <c r="B41" s="109" t="s">
        <v>368</v>
      </c>
      <c r="C41" s="205">
        <v>0</v>
      </c>
      <c r="D41" s="205"/>
      <c r="E41" s="205"/>
      <c r="F41" s="205"/>
      <c r="G41" s="205">
        <f t="shared" si="6"/>
        <v>0</v>
      </c>
      <c r="H41" s="63"/>
    </row>
    <row r="42" spans="2:10" s="48" customFormat="1" ht="12" x14ac:dyDescent="0.4">
      <c r="B42" s="109" t="s">
        <v>369</v>
      </c>
      <c r="C42" s="205">
        <v>13583056</v>
      </c>
      <c r="D42" s="205">
        <v>12720470</v>
      </c>
      <c r="E42" s="205">
        <v>13583056</v>
      </c>
      <c r="F42" s="205"/>
      <c r="G42" s="205">
        <f t="shared" si="6"/>
        <v>12720470</v>
      </c>
      <c r="H42" s="63"/>
    </row>
    <row r="43" spans="2:10" s="48" customFormat="1" ht="29.1" customHeight="1" x14ac:dyDescent="0.4">
      <c r="B43" s="93" t="s">
        <v>226</v>
      </c>
      <c r="C43" s="205">
        <f>SUM(C38:C42)</f>
        <v>349641364</v>
      </c>
      <c r="D43" s="205">
        <f t="shared" ref="D43:G43" si="7">SUM(D38:D42)</f>
        <v>14850286</v>
      </c>
      <c r="E43" s="205">
        <f t="shared" si="7"/>
        <v>13583056</v>
      </c>
      <c r="F43" s="205">
        <f t="shared" si="7"/>
        <v>13779221</v>
      </c>
      <c r="G43" s="205">
        <f t="shared" si="7"/>
        <v>337129373</v>
      </c>
      <c r="H43" s="63"/>
    </row>
    <row r="46" spans="2:10" x14ac:dyDescent="0.4">
      <c r="B46" s="121" t="s">
        <v>373</v>
      </c>
    </row>
    <row r="47" spans="2:10" s="48" customFormat="1" ht="23.1" customHeight="1" x14ac:dyDescent="0.4">
      <c r="B47" s="102" t="s">
        <v>358</v>
      </c>
      <c r="C47" s="102" t="s">
        <v>359</v>
      </c>
      <c r="D47" s="102" t="s">
        <v>360</v>
      </c>
      <c r="E47" s="202" t="s">
        <v>361</v>
      </c>
      <c r="F47" s="203"/>
      <c r="G47" s="102" t="s">
        <v>362</v>
      </c>
      <c r="H47" s="63"/>
    </row>
    <row r="48" spans="2:10" s="48" customFormat="1" ht="23.1" customHeight="1" x14ac:dyDescent="0.4">
      <c r="B48" s="106"/>
      <c r="C48" s="106"/>
      <c r="D48" s="106"/>
      <c r="E48" s="119" t="s">
        <v>363</v>
      </c>
      <c r="F48" s="119" t="s">
        <v>364</v>
      </c>
      <c r="G48" s="106"/>
      <c r="H48" s="63"/>
    </row>
    <row r="49" spans="2:10" s="48" customFormat="1" ht="12" x14ac:dyDescent="0.4">
      <c r="B49" s="109" t="s">
        <v>365</v>
      </c>
      <c r="C49" s="205">
        <v>1988879</v>
      </c>
      <c r="D49" s="205"/>
      <c r="E49" s="205"/>
      <c r="F49" s="205">
        <v>217132</v>
      </c>
      <c r="G49" s="205">
        <f>C49+D49-E49-F49</f>
        <v>1771747</v>
      </c>
      <c r="H49" s="63"/>
      <c r="J49" s="206"/>
    </row>
    <row r="50" spans="2:10" s="48" customFormat="1" ht="12" x14ac:dyDescent="0.4">
      <c r="B50" s="109" t="s">
        <v>366</v>
      </c>
      <c r="C50" s="205">
        <v>0</v>
      </c>
      <c r="D50" s="205">
        <v>0</v>
      </c>
      <c r="E50" s="205"/>
      <c r="F50" s="205">
        <v>0</v>
      </c>
      <c r="G50" s="205">
        <f t="shared" ref="G50:G53" si="8">C50+D50-E50-F50</f>
        <v>0</v>
      </c>
      <c r="H50" s="63"/>
    </row>
    <row r="51" spans="2:10" s="48" customFormat="1" ht="12" x14ac:dyDescent="0.4">
      <c r="B51" s="109" t="s">
        <v>367</v>
      </c>
      <c r="C51" s="205">
        <v>61097120</v>
      </c>
      <c r="D51" s="205"/>
      <c r="E51" s="205"/>
      <c r="F51" s="205">
        <v>5282454</v>
      </c>
      <c r="G51" s="205">
        <f t="shared" si="8"/>
        <v>55814666</v>
      </c>
      <c r="H51" s="63"/>
    </row>
    <row r="52" spans="2:10" s="48" customFormat="1" ht="12" x14ac:dyDescent="0.4">
      <c r="B52" s="109" t="s">
        <v>368</v>
      </c>
      <c r="C52" s="205">
        <v>0</v>
      </c>
      <c r="D52" s="205"/>
      <c r="E52" s="205"/>
      <c r="F52" s="205"/>
      <c r="G52" s="205">
        <f t="shared" si="8"/>
        <v>0</v>
      </c>
      <c r="H52" s="63"/>
    </row>
    <row r="53" spans="2:10" s="48" customFormat="1" ht="12" x14ac:dyDescent="0.4">
      <c r="B53" s="109" t="s">
        <v>369</v>
      </c>
      <c r="C53" s="205">
        <v>2227363</v>
      </c>
      <c r="D53" s="205">
        <v>2490119</v>
      </c>
      <c r="E53" s="205">
        <v>2227363</v>
      </c>
      <c r="F53" s="205"/>
      <c r="G53" s="205">
        <f t="shared" si="8"/>
        <v>2490119</v>
      </c>
      <c r="H53" s="63"/>
    </row>
    <row r="54" spans="2:10" s="48" customFormat="1" ht="29.1" customHeight="1" x14ac:dyDescent="0.4">
      <c r="B54" s="93" t="s">
        <v>226</v>
      </c>
      <c r="C54" s="205">
        <f>SUM(C49:C53)</f>
        <v>65313362</v>
      </c>
      <c r="D54" s="205">
        <f t="shared" ref="D54:G54" si="9">SUM(D49:D53)</f>
        <v>2490119</v>
      </c>
      <c r="E54" s="205">
        <f t="shared" si="9"/>
        <v>2227363</v>
      </c>
      <c r="F54" s="205">
        <f t="shared" si="9"/>
        <v>5499586</v>
      </c>
      <c r="G54" s="205">
        <f t="shared" si="9"/>
        <v>60076532</v>
      </c>
      <c r="H54" s="63"/>
    </row>
    <row r="57" spans="2:10" x14ac:dyDescent="0.4">
      <c r="B57" s="121" t="s">
        <v>374</v>
      </c>
    </row>
    <row r="58" spans="2:10" s="48" customFormat="1" ht="23.1" customHeight="1" x14ac:dyDescent="0.4">
      <c r="B58" s="102" t="s">
        <v>358</v>
      </c>
      <c r="C58" s="102" t="s">
        <v>359</v>
      </c>
      <c r="D58" s="102" t="s">
        <v>360</v>
      </c>
      <c r="E58" s="202" t="s">
        <v>361</v>
      </c>
      <c r="F58" s="203"/>
      <c r="G58" s="102" t="s">
        <v>362</v>
      </c>
      <c r="H58" s="63"/>
    </row>
    <row r="59" spans="2:10" s="48" customFormat="1" ht="23.1" customHeight="1" x14ac:dyDescent="0.4">
      <c r="B59" s="106"/>
      <c r="C59" s="106"/>
      <c r="D59" s="106"/>
      <c r="E59" s="119" t="s">
        <v>363</v>
      </c>
      <c r="F59" s="119" t="s">
        <v>364</v>
      </c>
      <c r="G59" s="106"/>
      <c r="H59" s="63"/>
    </row>
    <row r="60" spans="2:10" s="48" customFormat="1" ht="12" x14ac:dyDescent="0.4">
      <c r="B60" s="109" t="s">
        <v>365</v>
      </c>
      <c r="C60" s="205">
        <v>184170</v>
      </c>
      <c r="D60" s="205">
        <v>37896</v>
      </c>
      <c r="E60" s="205"/>
      <c r="F60" s="205"/>
      <c r="G60" s="205">
        <f>C60+D60-E60-F60</f>
        <v>222066</v>
      </c>
      <c r="H60" s="63"/>
      <c r="J60" s="206"/>
    </row>
    <row r="61" spans="2:10" s="48" customFormat="1" ht="12" x14ac:dyDescent="0.4">
      <c r="B61" s="109" t="s">
        <v>366</v>
      </c>
      <c r="C61" s="205">
        <v>0</v>
      </c>
      <c r="D61" s="205"/>
      <c r="E61" s="205"/>
      <c r="F61" s="205">
        <v>0</v>
      </c>
      <c r="G61" s="205">
        <f t="shared" ref="G61:G64" si="10">C61+D61-E61-F61</f>
        <v>0</v>
      </c>
      <c r="H61" s="63"/>
    </row>
    <row r="62" spans="2:10" s="48" customFormat="1" ht="12" x14ac:dyDescent="0.4">
      <c r="B62" s="109" t="s">
        <v>367</v>
      </c>
      <c r="C62" s="205">
        <v>30548561</v>
      </c>
      <c r="D62" s="205"/>
      <c r="E62" s="205"/>
      <c r="F62" s="205">
        <v>2641228</v>
      </c>
      <c r="G62" s="205">
        <f t="shared" si="10"/>
        <v>27907333</v>
      </c>
      <c r="H62" s="63"/>
    </row>
    <row r="63" spans="2:10" s="48" customFormat="1" ht="12" x14ac:dyDescent="0.4">
      <c r="B63" s="109" t="s">
        <v>368</v>
      </c>
      <c r="C63" s="205">
        <v>0</v>
      </c>
      <c r="D63" s="205"/>
      <c r="E63" s="205"/>
      <c r="F63" s="205"/>
      <c r="G63" s="205">
        <f t="shared" si="10"/>
        <v>0</v>
      </c>
      <c r="H63" s="63"/>
    </row>
    <row r="64" spans="2:10" s="48" customFormat="1" ht="12" x14ac:dyDescent="0.4">
      <c r="B64" s="109" t="s">
        <v>369</v>
      </c>
      <c r="C64" s="205">
        <v>1081735</v>
      </c>
      <c r="D64" s="205">
        <v>802991</v>
      </c>
      <c r="E64" s="205">
        <v>1081735</v>
      </c>
      <c r="F64" s="205"/>
      <c r="G64" s="205">
        <f t="shared" si="10"/>
        <v>802991</v>
      </c>
      <c r="H64" s="63"/>
    </row>
    <row r="65" spans="2:8" s="48" customFormat="1" ht="29.1" customHeight="1" x14ac:dyDescent="0.4">
      <c r="B65" s="93" t="s">
        <v>226</v>
      </c>
      <c r="C65" s="205">
        <f>SUM(C60:C64)</f>
        <v>31814466</v>
      </c>
      <c r="D65" s="205">
        <f t="shared" ref="D65:G65" si="11">SUM(D60:D64)</f>
        <v>840887</v>
      </c>
      <c r="E65" s="205">
        <f t="shared" si="11"/>
        <v>1081735</v>
      </c>
      <c r="F65" s="205">
        <f t="shared" si="11"/>
        <v>2641228</v>
      </c>
      <c r="G65" s="205">
        <f t="shared" si="11"/>
        <v>28932390</v>
      </c>
      <c r="H65" s="63"/>
    </row>
    <row r="68" spans="2:8" x14ac:dyDescent="0.4">
      <c r="B68" s="121" t="s">
        <v>375</v>
      </c>
    </row>
    <row r="69" spans="2:8" s="48" customFormat="1" ht="23.1" customHeight="1" x14ac:dyDescent="0.4">
      <c r="B69" s="102" t="s">
        <v>358</v>
      </c>
      <c r="C69" s="102" t="s">
        <v>359</v>
      </c>
      <c r="D69" s="102" t="s">
        <v>360</v>
      </c>
      <c r="E69" s="202" t="s">
        <v>361</v>
      </c>
      <c r="F69" s="203"/>
      <c r="G69" s="102" t="s">
        <v>362</v>
      </c>
      <c r="H69" s="63"/>
    </row>
    <row r="70" spans="2:8" s="48" customFormat="1" ht="23.1" customHeight="1" x14ac:dyDescent="0.4">
      <c r="B70" s="106"/>
      <c r="C70" s="106"/>
      <c r="D70" s="106"/>
      <c r="E70" s="119" t="s">
        <v>363</v>
      </c>
      <c r="F70" s="119" t="s">
        <v>364</v>
      </c>
      <c r="G70" s="106"/>
      <c r="H70" s="63"/>
    </row>
    <row r="71" spans="2:8" s="48" customFormat="1" ht="12" x14ac:dyDescent="0.4">
      <c r="B71" s="109" t="s">
        <v>365</v>
      </c>
      <c r="C71" s="205">
        <v>0</v>
      </c>
      <c r="D71" s="205"/>
      <c r="E71" s="205"/>
      <c r="F71" s="205"/>
      <c r="G71" s="205">
        <f>C71+D71-E71-F71</f>
        <v>0</v>
      </c>
      <c r="H71" s="63"/>
    </row>
    <row r="72" spans="2:8" s="48" customFormat="1" ht="12" x14ac:dyDescent="0.4">
      <c r="B72" s="109" t="s">
        <v>366</v>
      </c>
      <c r="C72" s="205">
        <v>0</v>
      </c>
      <c r="D72" s="205"/>
      <c r="E72" s="205"/>
      <c r="F72" s="205"/>
      <c r="G72" s="205">
        <f t="shared" ref="G72:G75" si="12">C72+D72-E72-F72</f>
        <v>0</v>
      </c>
      <c r="H72" s="63"/>
    </row>
    <row r="73" spans="2:8" s="48" customFormat="1" ht="12" x14ac:dyDescent="0.4">
      <c r="B73" s="109" t="s">
        <v>367</v>
      </c>
      <c r="C73" s="205">
        <v>0</v>
      </c>
      <c r="D73" s="205"/>
      <c r="E73" s="205"/>
      <c r="F73" s="205"/>
      <c r="G73" s="205">
        <f t="shared" si="12"/>
        <v>0</v>
      </c>
      <c r="H73" s="63"/>
    </row>
    <row r="74" spans="2:8" s="48" customFormat="1" ht="12" x14ac:dyDescent="0.4">
      <c r="B74" s="109" t="s">
        <v>368</v>
      </c>
      <c r="C74" s="205">
        <v>0</v>
      </c>
      <c r="D74" s="205"/>
      <c r="E74" s="205"/>
      <c r="F74" s="205"/>
      <c r="G74" s="205">
        <f t="shared" si="12"/>
        <v>0</v>
      </c>
      <c r="H74" s="63"/>
    </row>
    <row r="75" spans="2:8" s="48" customFormat="1" ht="12" x14ac:dyDescent="0.4">
      <c r="B75" s="109" t="s">
        <v>369</v>
      </c>
      <c r="C75" s="205">
        <v>0</v>
      </c>
      <c r="D75" s="205"/>
      <c r="E75" s="205"/>
      <c r="F75" s="205"/>
      <c r="G75" s="205">
        <f t="shared" si="12"/>
        <v>0</v>
      </c>
      <c r="H75" s="63"/>
    </row>
    <row r="76" spans="2:8" s="48" customFormat="1" ht="29.1" customHeight="1" x14ac:dyDescent="0.4">
      <c r="B76" s="93" t="s">
        <v>226</v>
      </c>
      <c r="C76" s="205">
        <f>SUM(C71:C75)</f>
        <v>0</v>
      </c>
      <c r="D76" s="205">
        <f t="shared" ref="D76:G76" si="13">SUM(D71:D75)</f>
        <v>0</v>
      </c>
      <c r="E76" s="205">
        <f t="shared" si="13"/>
        <v>0</v>
      </c>
      <c r="F76" s="205">
        <f t="shared" si="13"/>
        <v>0</v>
      </c>
      <c r="G76" s="205">
        <f t="shared" si="13"/>
        <v>0</v>
      </c>
      <c r="H76" s="63"/>
    </row>
    <row r="79" spans="2:8" x14ac:dyDescent="0.4">
      <c r="B79" s="121" t="s">
        <v>376</v>
      </c>
    </row>
    <row r="80" spans="2:8" s="48" customFormat="1" ht="23.1" customHeight="1" x14ac:dyDescent="0.4">
      <c r="B80" s="102" t="s">
        <v>358</v>
      </c>
      <c r="C80" s="102" t="s">
        <v>359</v>
      </c>
      <c r="D80" s="102" t="s">
        <v>360</v>
      </c>
      <c r="E80" s="202" t="s">
        <v>361</v>
      </c>
      <c r="F80" s="203"/>
      <c r="G80" s="102" t="s">
        <v>362</v>
      </c>
      <c r="H80" s="63"/>
    </row>
    <row r="81" spans="2:8" s="48" customFormat="1" ht="23.1" customHeight="1" x14ac:dyDescent="0.4">
      <c r="B81" s="106"/>
      <c r="C81" s="106"/>
      <c r="D81" s="106"/>
      <c r="E81" s="119" t="s">
        <v>363</v>
      </c>
      <c r="F81" s="119" t="s">
        <v>364</v>
      </c>
      <c r="G81" s="106"/>
      <c r="H81" s="63"/>
    </row>
    <row r="82" spans="2:8" s="48" customFormat="1" ht="12" x14ac:dyDescent="0.4">
      <c r="B82" s="109" t="s">
        <v>365</v>
      </c>
      <c r="C82" s="205">
        <v>0</v>
      </c>
      <c r="D82" s="205"/>
      <c r="E82" s="205"/>
      <c r="F82" s="205">
        <v>0</v>
      </c>
      <c r="G82" s="205">
        <f>C82+D82-E82-F82</f>
        <v>0</v>
      </c>
      <c r="H82" s="63"/>
    </row>
    <row r="83" spans="2:8" s="48" customFormat="1" ht="12" x14ac:dyDescent="0.4">
      <c r="B83" s="109" t="s">
        <v>366</v>
      </c>
      <c r="C83" s="205">
        <v>0</v>
      </c>
      <c r="D83" s="205">
        <v>830000</v>
      </c>
      <c r="E83" s="205"/>
      <c r="F83" s="205">
        <v>0</v>
      </c>
      <c r="G83" s="205">
        <f t="shared" ref="G83:G86" si="14">C83+D83-E83-F83</f>
        <v>830000</v>
      </c>
      <c r="H83" s="63"/>
    </row>
    <row r="84" spans="2:8" s="48" customFormat="1" ht="12" x14ac:dyDescent="0.4">
      <c r="B84" s="109" t="s">
        <v>367</v>
      </c>
      <c r="C84" s="205">
        <v>0</v>
      </c>
      <c r="D84" s="205"/>
      <c r="E84" s="205"/>
      <c r="F84" s="205"/>
      <c r="G84" s="205">
        <f t="shared" si="14"/>
        <v>0</v>
      </c>
      <c r="H84" s="63"/>
    </row>
    <row r="85" spans="2:8" s="48" customFormat="1" ht="12" x14ac:dyDescent="0.4">
      <c r="B85" s="109" t="s">
        <v>368</v>
      </c>
      <c r="C85" s="205">
        <v>0</v>
      </c>
      <c r="D85" s="205"/>
      <c r="E85" s="205"/>
      <c r="F85" s="205"/>
      <c r="G85" s="205">
        <f t="shared" si="14"/>
        <v>0</v>
      </c>
      <c r="H85" s="63"/>
    </row>
    <row r="86" spans="2:8" s="48" customFormat="1" ht="12" x14ac:dyDescent="0.4">
      <c r="B86" s="109" t="s">
        <v>369</v>
      </c>
      <c r="C86" s="205">
        <v>0</v>
      </c>
      <c r="D86" s="205">
        <v>8403000</v>
      </c>
      <c r="E86" s="205">
        <v>0</v>
      </c>
      <c r="F86" s="205"/>
      <c r="G86" s="205">
        <f t="shared" si="14"/>
        <v>8403000</v>
      </c>
      <c r="H86" s="63"/>
    </row>
    <row r="87" spans="2:8" s="48" customFormat="1" ht="29.1" customHeight="1" x14ac:dyDescent="0.4">
      <c r="B87" s="93" t="s">
        <v>226</v>
      </c>
      <c r="C87" s="205">
        <f>SUM(C82:C86)</f>
        <v>0</v>
      </c>
      <c r="D87" s="205">
        <f t="shared" ref="D87:G87" si="15">SUM(D82:D86)</f>
        <v>9233000</v>
      </c>
      <c r="E87" s="205">
        <f t="shared" si="15"/>
        <v>0</v>
      </c>
      <c r="F87" s="205">
        <f t="shared" si="15"/>
        <v>0</v>
      </c>
      <c r="G87" s="205">
        <f t="shared" si="15"/>
        <v>9233000</v>
      </c>
      <c r="H87" s="63"/>
    </row>
  </sheetData>
  <mergeCells count="40">
    <mergeCell ref="B69:B70"/>
    <mergeCell ref="C69:C70"/>
    <mergeCell ref="D69:D70"/>
    <mergeCell ref="E69:F69"/>
    <mergeCell ref="G69:G70"/>
    <mergeCell ref="B80:B81"/>
    <mergeCell ref="C80:C81"/>
    <mergeCell ref="D80:D81"/>
    <mergeCell ref="E80:F80"/>
    <mergeCell ref="G80:G81"/>
    <mergeCell ref="B47:B48"/>
    <mergeCell ref="C47:C48"/>
    <mergeCell ref="D47:D48"/>
    <mergeCell ref="E47:F47"/>
    <mergeCell ref="G47:G48"/>
    <mergeCell ref="B58:B59"/>
    <mergeCell ref="C58:C59"/>
    <mergeCell ref="D58:D59"/>
    <mergeCell ref="E58:F58"/>
    <mergeCell ref="G58:G59"/>
    <mergeCell ref="B25:B26"/>
    <mergeCell ref="C25:C26"/>
    <mergeCell ref="D25:D26"/>
    <mergeCell ref="E25:F25"/>
    <mergeCell ref="G25:G26"/>
    <mergeCell ref="B36:B37"/>
    <mergeCell ref="C36:C37"/>
    <mergeCell ref="D36:D37"/>
    <mergeCell ref="E36:F36"/>
    <mergeCell ref="G36:G37"/>
    <mergeCell ref="B3:B4"/>
    <mergeCell ref="C3:C4"/>
    <mergeCell ref="D3:D4"/>
    <mergeCell ref="E3:F3"/>
    <mergeCell ref="G3:G4"/>
    <mergeCell ref="B14:B15"/>
    <mergeCell ref="C14:C15"/>
    <mergeCell ref="D14:D15"/>
    <mergeCell ref="E14:F14"/>
    <mergeCell ref="G14:G15"/>
  </mergeCells>
  <phoneticPr fontId="10"/>
  <printOptions horizontalCentered="1"/>
  <pageMargins left="0.19685039370078741" right="0.11811023622047245" top="0.35433070866141736" bottom="0.35433070866141736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98E7-0A3E-4066-B7E2-581770CAB714}">
  <dimension ref="A1:H25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625" style="58" customWidth="1"/>
    <col min="2" max="3" width="14.625" style="58" customWidth="1"/>
    <col min="4" max="4" width="19.25" style="207" customWidth="1"/>
    <col min="5" max="5" width="15.25" style="207" customWidth="1"/>
    <col min="6" max="6" width="16.375" style="208" customWidth="1"/>
    <col min="7" max="7" width="18.875" style="207" bestFit="1" customWidth="1"/>
    <col min="8" max="8" width="1" style="58" customWidth="1"/>
    <col min="9" max="9" width="1.5" style="58" customWidth="1"/>
    <col min="10" max="16384" width="9" style="58"/>
  </cols>
  <sheetData>
    <row r="1" spans="1:8" ht="33.75" customHeight="1" x14ac:dyDescent="0.4"/>
    <row r="2" spans="1:8" x14ac:dyDescent="0.4">
      <c r="A2" s="60"/>
      <c r="B2" s="209" t="s">
        <v>377</v>
      </c>
      <c r="C2" s="60"/>
      <c r="D2" s="210"/>
      <c r="E2" s="210"/>
      <c r="F2" s="211"/>
      <c r="G2" s="210"/>
      <c r="H2" s="60"/>
    </row>
    <row r="3" spans="1:8" x14ac:dyDescent="0.4">
      <c r="A3" s="60"/>
      <c r="B3" s="209" t="s">
        <v>378</v>
      </c>
      <c r="C3" s="212"/>
      <c r="D3" s="213"/>
      <c r="E3" s="210"/>
      <c r="F3" s="211"/>
      <c r="G3" s="214" t="s">
        <v>379</v>
      </c>
      <c r="H3" s="60"/>
    </row>
    <row r="4" spans="1:8" ht="24.95" customHeight="1" x14ac:dyDescent="0.4">
      <c r="A4" s="60"/>
      <c r="B4" s="215" t="s">
        <v>380</v>
      </c>
      <c r="C4" s="215"/>
      <c r="D4" s="216" t="s">
        <v>381</v>
      </c>
      <c r="E4" s="216" t="s">
        <v>382</v>
      </c>
      <c r="F4" s="217" t="s">
        <v>383</v>
      </c>
      <c r="G4" s="216" t="s">
        <v>384</v>
      </c>
      <c r="H4" s="60"/>
    </row>
    <row r="5" spans="1:8" ht="24.95" customHeight="1" x14ac:dyDescent="0.4">
      <c r="A5" s="60"/>
      <c r="B5" s="218" t="s">
        <v>385</v>
      </c>
      <c r="C5" s="219"/>
      <c r="D5" s="220" t="s">
        <v>386</v>
      </c>
      <c r="E5" s="221" t="s">
        <v>387</v>
      </c>
      <c r="F5" s="222">
        <v>186049700</v>
      </c>
      <c r="G5" s="220" t="s">
        <v>388</v>
      </c>
      <c r="H5" s="60"/>
    </row>
    <row r="6" spans="1:8" ht="24.95" customHeight="1" x14ac:dyDescent="0.4">
      <c r="A6" s="60"/>
      <c r="B6" s="223"/>
      <c r="C6" s="224"/>
      <c r="D6" s="225" t="s">
        <v>389</v>
      </c>
      <c r="E6" s="221" t="s">
        <v>390</v>
      </c>
      <c r="F6" s="222">
        <v>32373265</v>
      </c>
      <c r="G6" s="220" t="s">
        <v>391</v>
      </c>
      <c r="H6" s="60"/>
    </row>
    <row r="7" spans="1:8" ht="24.95" customHeight="1" x14ac:dyDescent="0.4">
      <c r="A7" s="60"/>
      <c r="B7" s="223"/>
      <c r="C7" s="224"/>
      <c r="D7" s="225" t="s">
        <v>392</v>
      </c>
      <c r="E7" s="221" t="s">
        <v>393</v>
      </c>
      <c r="F7" s="222">
        <v>20760000</v>
      </c>
      <c r="G7" s="220" t="s">
        <v>394</v>
      </c>
      <c r="H7" s="60"/>
    </row>
    <row r="8" spans="1:8" ht="24.95" customHeight="1" x14ac:dyDescent="0.4">
      <c r="A8" s="60"/>
      <c r="B8" s="223"/>
      <c r="C8" s="224"/>
      <c r="D8" s="225" t="s">
        <v>395</v>
      </c>
      <c r="E8" s="221" t="s">
        <v>396</v>
      </c>
      <c r="F8" s="222">
        <v>12380000</v>
      </c>
      <c r="G8" s="220" t="s">
        <v>397</v>
      </c>
      <c r="H8" s="60"/>
    </row>
    <row r="9" spans="1:8" ht="24.95" customHeight="1" x14ac:dyDescent="0.4">
      <c r="A9" s="60"/>
      <c r="B9" s="223"/>
      <c r="C9" s="224"/>
      <c r="D9" s="225" t="s">
        <v>398</v>
      </c>
      <c r="E9" s="226" t="s">
        <v>399</v>
      </c>
      <c r="F9" s="222">
        <v>14535900</v>
      </c>
      <c r="G9" s="216" t="s">
        <v>12</v>
      </c>
      <c r="H9" s="60"/>
    </row>
    <row r="10" spans="1:8" ht="24.95" customHeight="1" x14ac:dyDescent="0.4">
      <c r="A10" s="60"/>
      <c r="B10" s="227"/>
      <c r="C10" s="228"/>
      <c r="D10" s="229" t="s">
        <v>400</v>
      </c>
      <c r="E10" s="230"/>
      <c r="F10" s="222">
        <f>SUM(F5:F9)</f>
        <v>266098865</v>
      </c>
      <c r="G10" s="231"/>
      <c r="H10" s="60"/>
    </row>
    <row r="11" spans="1:8" ht="24.95" customHeight="1" x14ac:dyDescent="0.4">
      <c r="A11" s="60"/>
      <c r="B11" s="232" t="s">
        <v>401</v>
      </c>
      <c r="C11" s="233"/>
      <c r="D11" s="220" t="s">
        <v>402</v>
      </c>
      <c r="E11" s="221" t="s">
        <v>403</v>
      </c>
      <c r="F11" s="222">
        <v>6968660832</v>
      </c>
      <c r="G11" s="220" t="s">
        <v>404</v>
      </c>
      <c r="H11" s="60"/>
    </row>
    <row r="12" spans="1:8" ht="24.95" customHeight="1" x14ac:dyDescent="0.4">
      <c r="A12" s="60"/>
      <c r="B12" s="234"/>
      <c r="C12" s="235"/>
      <c r="D12" s="220" t="s">
        <v>405</v>
      </c>
      <c r="E12" s="221" t="s">
        <v>403</v>
      </c>
      <c r="F12" s="222">
        <v>6644251985</v>
      </c>
      <c r="G12" s="220" t="s">
        <v>406</v>
      </c>
      <c r="H12" s="60"/>
    </row>
    <row r="13" spans="1:8" ht="24.95" customHeight="1" x14ac:dyDescent="0.4">
      <c r="A13" s="60"/>
      <c r="B13" s="234"/>
      <c r="C13" s="235"/>
      <c r="D13" s="220" t="s">
        <v>407</v>
      </c>
      <c r="E13" s="221" t="s">
        <v>408</v>
      </c>
      <c r="F13" s="222">
        <v>3657743727</v>
      </c>
      <c r="G13" s="220" t="s">
        <v>409</v>
      </c>
      <c r="H13" s="60"/>
    </row>
    <row r="14" spans="1:8" ht="24.95" customHeight="1" x14ac:dyDescent="0.4">
      <c r="A14" s="60"/>
      <c r="B14" s="234"/>
      <c r="C14" s="235"/>
      <c r="D14" s="225" t="s">
        <v>410</v>
      </c>
      <c r="E14" s="221" t="s">
        <v>411</v>
      </c>
      <c r="F14" s="222">
        <v>2525003433</v>
      </c>
      <c r="G14" s="220" t="s">
        <v>404</v>
      </c>
      <c r="H14" s="60"/>
    </row>
    <row r="15" spans="1:8" ht="24.95" customHeight="1" x14ac:dyDescent="0.4">
      <c r="A15" s="60"/>
      <c r="B15" s="234"/>
      <c r="C15" s="235"/>
      <c r="D15" s="225" t="s">
        <v>412</v>
      </c>
      <c r="E15" s="221" t="s">
        <v>413</v>
      </c>
      <c r="F15" s="222">
        <v>1110051540</v>
      </c>
      <c r="G15" s="220" t="s">
        <v>414</v>
      </c>
      <c r="H15" s="60"/>
    </row>
    <row r="16" spans="1:8" ht="24.95" customHeight="1" x14ac:dyDescent="0.4">
      <c r="A16" s="60"/>
      <c r="B16" s="234"/>
      <c r="C16" s="235"/>
      <c r="D16" s="225" t="s">
        <v>415</v>
      </c>
      <c r="E16" s="221" t="s">
        <v>413</v>
      </c>
      <c r="F16" s="222">
        <v>840244000</v>
      </c>
      <c r="G16" s="220" t="s">
        <v>414</v>
      </c>
      <c r="H16" s="60"/>
    </row>
    <row r="17" spans="1:8" ht="24.95" customHeight="1" x14ac:dyDescent="0.4">
      <c r="A17" s="60"/>
      <c r="B17" s="234"/>
      <c r="C17" s="235"/>
      <c r="D17" s="236" t="s">
        <v>416</v>
      </c>
      <c r="E17" s="221" t="s">
        <v>393</v>
      </c>
      <c r="F17" s="222">
        <v>143639239</v>
      </c>
      <c r="G17" s="220" t="s">
        <v>406</v>
      </c>
      <c r="H17" s="60"/>
    </row>
    <row r="18" spans="1:8" ht="24.95" customHeight="1" x14ac:dyDescent="0.4">
      <c r="A18" s="60"/>
      <c r="B18" s="234"/>
      <c r="C18" s="235"/>
      <c r="D18" s="236" t="s">
        <v>417</v>
      </c>
      <c r="E18" s="221" t="s">
        <v>418</v>
      </c>
      <c r="F18" s="222">
        <v>93319079</v>
      </c>
      <c r="G18" s="220" t="s">
        <v>419</v>
      </c>
      <c r="H18" s="60"/>
    </row>
    <row r="19" spans="1:8" ht="24.95" customHeight="1" x14ac:dyDescent="0.4">
      <c r="A19" s="60"/>
      <c r="B19" s="234"/>
      <c r="C19" s="235"/>
      <c r="D19" s="236" t="s">
        <v>420</v>
      </c>
      <c r="E19" s="221" t="s">
        <v>393</v>
      </c>
      <c r="F19" s="222">
        <v>84725780</v>
      </c>
      <c r="G19" s="220" t="s">
        <v>404</v>
      </c>
      <c r="H19" s="60"/>
    </row>
    <row r="20" spans="1:8" ht="24.95" customHeight="1" x14ac:dyDescent="0.4">
      <c r="A20" s="60"/>
      <c r="B20" s="234"/>
      <c r="C20" s="235"/>
      <c r="D20" s="236" t="s">
        <v>421</v>
      </c>
      <c r="E20" s="221" t="s">
        <v>422</v>
      </c>
      <c r="F20" s="222">
        <v>63888237</v>
      </c>
      <c r="G20" s="220" t="s">
        <v>423</v>
      </c>
      <c r="H20" s="60"/>
    </row>
    <row r="21" spans="1:8" ht="24.95" customHeight="1" x14ac:dyDescent="0.4">
      <c r="A21" s="60"/>
      <c r="B21" s="234"/>
      <c r="C21" s="235"/>
      <c r="D21" s="236" t="s">
        <v>398</v>
      </c>
      <c r="E21" s="226" t="s">
        <v>12</v>
      </c>
      <c r="F21" s="222">
        <f>22889733511-SUM(F10:F20)</f>
        <v>492106794</v>
      </c>
      <c r="G21" s="216" t="s">
        <v>12</v>
      </c>
      <c r="H21" s="60"/>
    </row>
    <row r="22" spans="1:8" ht="24.95" customHeight="1" x14ac:dyDescent="0.4">
      <c r="A22" s="60"/>
      <c r="B22" s="237"/>
      <c r="C22" s="238"/>
      <c r="D22" s="239" t="s">
        <v>400</v>
      </c>
      <c r="E22" s="230"/>
      <c r="F22" s="222">
        <f>SUM(F11:F21)</f>
        <v>22623634646</v>
      </c>
      <c r="G22" s="231"/>
      <c r="H22" s="60"/>
    </row>
    <row r="23" spans="1:8" ht="24.95" customHeight="1" x14ac:dyDescent="0.4">
      <c r="A23" s="60"/>
      <c r="B23" s="240" t="s">
        <v>330</v>
      </c>
      <c r="C23" s="241"/>
      <c r="D23" s="231"/>
      <c r="E23" s="230"/>
      <c r="F23" s="222">
        <f>F10+F22</f>
        <v>22889733511</v>
      </c>
      <c r="G23" s="231"/>
      <c r="H23" s="60"/>
    </row>
    <row r="24" spans="1:8" ht="3.75" customHeight="1" x14ac:dyDescent="0.4">
      <c r="A24" s="60"/>
      <c r="B24" s="60"/>
      <c r="C24" s="60"/>
      <c r="D24" s="210"/>
      <c r="E24" s="210"/>
      <c r="F24" s="211"/>
      <c r="G24" s="210"/>
      <c r="H24" s="60"/>
    </row>
    <row r="25" spans="1:8" ht="12" customHeight="1" x14ac:dyDescent="0.4"/>
  </sheetData>
  <mergeCells count="4">
    <mergeCell ref="B4:C4"/>
    <mergeCell ref="B5:C10"/>
    <mergeCell ref="B11:C22"/>
    <mergeCell ref="B23:C23"/>
  </mergeCells>
  <phoneticPr fontId="10"/>
  <printOptions horizontalCentered="1"/>
  <pageMargins left="0.19685039370078741" right="0.19685039370078741" top="0.15748031496062992" bottom="0.15748031496062992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8076A-68DC-4CF4-AF00-C49A9AD1A4D5}">
  <dimension ref="B1:L45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0.5" style="58" customWidth="1"/>
    <col min="2" max="3" width="12.625" style="58" customWidth="1"/>
    <col min="4" max="4" width="5.625" style="58" bestFit="1" customWidth="1"/>
    <col min="5" max="5" width="14.375" style="58" customWidth="1"/>
    <col min="6" max="6" width="11.125" style="58" customWidth="1"/>
    <col min="7" max="7" width="0.75" style="58" customWidth="1"/>
    <col min="8" max="8" width="16.75" style="58" customWidth="1"/>
    <col min="9" max="12" width="9" style="256"/>
    <col min="13" max="16384" width="9" style="58"/>
  </cols>
  <sheetData>
    <row r="1" spans="2:6" ht="27.75" customHeight="1" x14ac:dyDescent="0.4"/>
    <row r="2" spans="2:6" ht="15" customHeight="1" x14ac:dyDescent="0.4">
      <c r="B2" s="242" t="s">
        <v>424</v>
      </c>
      <c r="C2" s="242"/>
      <c r="D2" s="242"/>
      <c r="E2" s="242"/>
      <c r="F2" s="242"/>
    </row>
    <row r="3" spans="2:6" ht="14.25" customHeight="1" x14ac:dyDescent="0.15">
      <c r="B3" s="243" t="s">
        <v>425</v>
      </c>
      <c r="F3" s="244" t="s">
        <v>213</v>
      </c>
    </row>
    <row r="4" spans="2:6" x14ac:dyDescent="0.4">
      <c r="B4" s="245" t="s">
        <v>426</v>
      </c>
      <c r="C4" s="246" t="s">
        <v>358</v>
      </c>
      <c r="D4" s="247" t="s">
        <v>427</v>
      </c>
      <c r="E4" s="247"/>
      <c r="F4" s="248" t="s">
        <v>428</v>
      </c>
    </row>
    <row r="5" spans="2:6" x14ac:dyDescent="0.4">
      <c r="B5" s="249" t="s">
        <v>429</v>
      </c>
      <c r="C5" s="250" t="s">
        <v>430</v>
      </c>
      <c r="D5" s="251" t="s">
        <v>431</v>
      </c>
      <c r="E5" s="252"/>
      <c r="F5" s="253">
        <v>12696747539</v>
      </c>
    </row>
    <row r="6" spans="2:6" x14ac:dyDescent="0.4">
      <c r="B6" s="254"/>
      <c r="C6" s="255"/>
      <c r="D6" s="251" t="s">
        <v>432</v>
      </c>
      <c r="E6" s="252"/>
      <c r="F6" s="253">
        <v>300239030</v>
      </c>
    </row>
    <row r="7" spans="2:6" x14ac:dyDescent="0.4">
      <c r="B7" s="254"/>
      <c r="C7" s="255"/>
      <c r="D7" s="251" t="s">
        <v>433</v>
      </c>
      <c r="E7" s="252"/>
      <c r="F7" s="253">
        <v>8316000</v>
      </c>
    </row>
    <row r="8" spans="2:6" x14ac:dyDescent="0.4">
      <c r="B8" s="254"/>
      <c r="C8" s="255"/>
      <c r="D8" s="251" t="s">
        <v>434</v>
      </c>
      <c r="E8" s="252"/>
      <c r="F8" s="253">
        <v>57790000</v>
      </c>
    </row>
    <row r="9" spans="2:6" x14ac:dyDescent="0.4">
      <c r="B9" s="254"/>
      <c r="C9" s="255"/>
      <c r="D9" s="251" t="s">
        <v>435</v>
      </c>
      <c r="E9" s="252"/>
      <c r="F9" s="253">
        <v>37924000</v>
      </c>
    </row>
    <row r="10" spans="2:6" x14ac:dyDescent="0.4">
      <c r="B10" s="254"/>
      <c r="C10" s="255"/>
      <c r="D10" s="251" t="s">
        <v>436</v>
      </c>
      <c r="E10" s="252"/>
      <c r="F10" s="253">
        <v>1611116000</v>
      </c>
    </row>
    <row r="11" spans="2:6" x14ac:dyDescent="0.4">
      <c r="B11" s="254"/>
      <c r="C11" s="255"/>
      <c r="D11" s="251" t="s">
        <v>437</v>
      </c>
      <c r="E11" s="252"/>
      <c r="F11" s="253">
        <v>51245289</v>
      </c>
    </row>
    <row r="12" spans="2:6" x14ac:dyDescent="0.4">
      <c r="B12" s="254"/>
      <c r="C12" s="255"/>
      <c r="D12" s="251" t="s">
        <v>438</v>
      </c>
      <c r="E12" s="252"/>
      <c r="F12" s="253">
        <v>62218412</v>
      </c>
    </row>
    <row r="13" spans="2:6" x14ac:dyDescent="0.4">
      <c r="B13" s="254"/>
      <c r="C13" s="255"/>
      <c r="D13" s="251" t="s">
        <v>439</v>
      </c>
      <c r="E13" s="252"/>
      <c r="F13" s="253">
        <v>18181000</v>
      </c>
    </row>
    <row r="14" spans="2:6" x14ac:dyDescent="0.4">
      <c r="B14" s="254"/>
      <c r="C14" s="255"/>
      <c r="D14" s="251" t="s">
        <v>440</v>
      </c>
      <c r="E14" s="252"/>
      <c r="F14" s="253">
        <v>218463000</v>
      </c>
    </row>
    <row r="15" spans="2:6" x14ac:dyDescent="0.4">
      <c r="B15" s="254"/>
      <c r="C15" s="255"/>
      <c r="D15" s="251" t="s">
        <v>441</v>
      </c>
      <c r="E15" s="252"/>
      <c r="F15" s="253">
        <v>3705817000</v>
      </c>
    </row>
    <row r="16" spans="2:6" x14ac:dyDescent="0.4">
      <c r="B16" s="254"/>
      <c r="C16" s="255"/>
      <c r="D16" s="251" t="s">
        <v>442</v>
      </c>
      <c r="E16" s="252"/>
      <c r="F16" s="253">
        <v>12096000</v>
      </c>
    </row>
    <row r="17" spans="2:12" x14ac:dyDescent="0.4">
      <c r="B17" s="254"/>
      <c r="C17" s="255"/>
      <c r="D17" s="251" t="s">
        <v>443</v>
      </c>
      <c r="E17" s="252"/>
      <c r="F17" s="253">
        <v>286845204</v>
      </c>
    </row>
    <row r="18" spans="2:12" x14ac:dyDescent="0.4">
      <c r="B18" s="254"/>
      <c r="C18" s="255"/>
      <c r="D18" s="251" t="s">
        <v>444</v>
      </c>
      <c r="E18" s="252"/>
      <c r="F18" s="253">
        <v>127320709</v>
      </c>
    </row>
    <row r="19" spans="2:12" x14ac:dyDescent="0.4">
      <c r="B19" s="254"/>
      <c r="C19" s="257"/>
      <c r="D19" s="258" t="s">
        <v>445</v>
      </c>
      <c r="E19" s="259"/>
      <c r="F19" s="253">
        <f>SUM(F5:F18)</f>
        <v>19194319183</v>
      </c>
    </row>
    <row r="20" spans="2:12" ht="13.5" customHeight="1" x14ac:dyDescent="0.4">
      <c r="B20" s="254"/>
      <c r="C20" s="260" t="s">
        <v>446</v>
      </c>
      <c r="D20" s="261" t="s">
        <v>447</v>
      </c>
      <c r="E20" s="262" t="s">
        <v>448</v>
      </c>
      <c r="F20" s="253">
        <v>1204542000</v>
      </c>
    </row>
    <row r="21" spans="2:12" x14ac:dyDescent="0.4">
      <c r="B21" s="254"/>
      <c r="C21" s="263"/>
      <c r="D21" s="264"/>
      <c r="E21" s="262" t="s">
        <v>449</v>
      </c>
      <c r="F21" s="253">
        <v>212817000</v>
      </c>
    </row>
    <row r="22" spans="2:12" x14ac:dyDescent="0.4">
      <c r="B22" s="254"/>
      <c r="C22" s="255"/>
      <c r="D22" s="265"/>
      <c r="E22" s="266" t="s">
        <v>400</v>
      </c>
      <c r="F22" s="253">
        <f>SUM(F20:F21)</f>
        <v>1417359000</v>
      </c>
    </row>
    <row r="23" spans="2:12" ht="13.5" customHeight="1" x14ac:dyDescent="0.4">
      <c r="B23" s="254"/>
      <c r="C23" s="255"/>
      <c r="D23" s="261" t="s">
        <v>450</v>
      </c>
      <c r="E23" s="262" t="s">
        <v>448</v>
      </c>
      <c r="F23" s="253">
        <v>3783009723</v>
      </c>
    </row>
    <row r="24" spans="2:12" x14ac:dyDescent="0.4">
      <c r="B24" s="254"/>
      <c r="C24" s="255"/>
      <c r="D24" s="264"/>
      <c r="E24" s="262" t="s">
        <v>449</v>
      </c>
      <c r="F24" s="253">
        <v>1759558334</v>
      </c>
    </row>
    <row r="25" spans="2:12" x14ac:dyDescent="0.4">
      <c r="B25" s="254"/>
      <c r="C25" s="255"/>
      <c r="D25" s="265"/>
      <c r="E25" s="266" t="s">
        <v>400</v>
      </c>
      <c r="F25" s="253">
        <f>SUM(F23:F24)</f>
        <v>5542568057</v>
      </c>
    </row>
    <row r="26" spans="2:12" x14ac:dyDescent="0.4">
      <c r="B26" s="254"/>
      <c r="C26" s="257"/>
      <c r="D26" s="258" t="s">
        <v>445</v>
      </c>
      <c r="E26" s="259"/>
      <c r="F26" s="253">
        <f>SUM(F22,F25)</f>
        <v>6959927057</v>
      </c>
    </row>
    <row r="27" spans="2:12" x14ac:dyDescent="0.4">
      <c r="B27" s="267"/>
      <c r="C27" s="268" t="s">
        <v>226</v>
      </c>
      <c r="D27" s="269"/>
      <c r="E27" s="270"/>
      <c r="F27" s="253">
        <f>SUM(F19,F26)</f>
        <v>26154246240</v>
      </c>
      <c r="I27" s="256" t="s">
        <v>451</v>
      </c>
      <c r="J27" s="256" t="s">
        <v>452</v>
      </c>
      <c r="K27" s="256" t="s">
        <v>453</v>
      </c>
      <c r="L27" s="256" t="s">
        <v>454</v>
      </c>
    </row>
    <row r="28" spans="2:12" x14ac:dyDescent="0.4">
      <c r="B28" s="249" t="s">
        <v>455</v>
      </c>
      <c r="C28" s="250" t="s">
        <v>430</v>
      </c>
      <c r="D28" s="271" t="s">
        <v>456</v>
      </c>
      <c r="E28" s="271"/>
      <c r="F28" s="253">
        <f>I28-J28+K28+L28</f>
        <v>2073362100</v>
      </c>
      <c r="I28" s="256">
        <v>2093944558</v>
      </c>
      <c r="J28" s="256">
        <v>687790571</v>
      </c>
      <c r="K28" s="256">
        <v>572461955</v>
      </c>
      <c r="L28" s="256">
        <v>94746158</v>
      </c>
    </row>
    <row r="29" spans="2:12" x14ac:dyDescent="0.4">
      <c r="B29" s="254"/>
      <c r="C29" s="255"/>
      <c r="D29" s="271" t="s">
        <v>457</v>
      </c>
      <c r="E29" s="271"/>
      <c r="F29" s="253">
        <f t="shared" ref="F29:F31" si="0">I29-J29+K29+L29</f>
        <v>1718434800</v>
      </c>
      <c r="I29" s="256">
        <v>1702604150</v>
      </c>
      <c r="J29" s="256">
        <v>52416500</v>
      </c>
      <c r="K29" s="256">
        <v>46136250</v>
      </c>
      <c r="L29" s="256">
        <v>22110900</v>
      </c>
    </row>
    <row r="30" spans="2:12" x14ac:dyDescent="0.4">
      <c r="B30" s="254"/>
      <c r="C30" s="255"/>
      <c r="D30" s="271" t="s">
        <v>458</v>
      </c>
      <c r="E30" s="271"/>
      <c r="F30" s="253">
        <f t="shared" si="0"/>
        <v>1853883570</v>
      </c>
      <c r="I30" s="256">
        <v>1853883570</v>
      </c>
    </row>
    <row r="31" spans="2:12" x14ac:dyDescent="0.4">
      <c r="B31" s="254"/>
      <c r="C31" s="255"/>
      <c r="D31" s="271" t="s">
        <v>459</v>
      </c>
      <c r="E31" s="271"/>
      <c r="F31" s="253">
        <f t="shared" si="0"/>
        <v>910881900</v>
      </c>
      <c r="I31" s="256">
        <v>909103700</v>
      </c>
      <c r="J31" s="256">
        <v>8663900</v>
      </c>
      <c r="K31" s="256">
        <v>9327700</v>
      </c>
      <c r="L31" s="256">
        <v>1114400</v>
      </c>
    </row>
    <row r="32" spans="2:12" x14ac:dyDescent="0.4">
      <c r="B32" s="254"/>
      <c r="C32" s="255"/>
      <c r="D32" s="271" t="s">
        <v>460</v>
      </c>
      <c r="E32" s="271"/>
      <c r="F32" s="253">
        <v>3500000</v>
      </c>
    </row>
    <row r="33" spans="2:12" x14ac:dyDescent="0.4">
      <c r="B33" s="254"/>
      <c r="C33" s="255"/>
      <c r="D33" s="271" t="s">
        <v>461</v>
      </c>
      <c r="E33" s="271"/>
      <c r="F33" s="253">
        <v>425491862</v>
      </c>
    </row>
    <row r="34" spans="2:12" x14ac:dyDescent="0.4">
      <c r="B34" s="254"/>
      <c r="C34" s="257"/>
      <c r="D34" s="251" t="s">
        <v>445</v>
      </c>
      <c r="E34" s="252"/>
      <c r="F34" s="253">
        <f>SUM(F28:F33)</f>
        <v>6985554232</v>
      </c>
    </row>
    <row r="35" spans="2:12" ht="13.5" customHeight="1" x14ac:dyDescent="0.4">
      <c r="B35" s="254"/>
      <c r="C35" s="260" t="s">
        <v>446</v>
      </c>
      <c r="D35" s="261" t="s">
        <v>447</v>
      </c>
      <c r="E35" s="262" t="s">
        <v>448</v>
      </c>
      <c r="F35" s="272">
        <v>0</v>
      </c>
    </row>
    <row r="36" spans="2:12" x14ac:dyDescent="0.4">
      <c r="B36" s="254"/>
      <c r="C36" s="263"/>
      <c r="D36" s="264"/>
      <c r="E36" s="262" t="s">
        <v>449</v>
      </c>
      <c r="F36" s="272">
        <v>0</v>
      </c>
    </row>
    <row r="37" spans="2:12" x14ac:dyDescent="0.4">
      <c r="B37" s="254"/>
      <c r="C37" s="255"/>
      <c r="D37" s="265"/>
      <c r="E37" s="266" t="s">
        <v>400</v>
      </c>
      <c r="F37" s="272">
        <f>SUM(F35:F36)</f>
        <v>0</v>
      </c>
      <c r="I37" s="256" t="s">
        <v>462</v>
      </c>
      <c r="J37" s="256" t="s">
        <v>463</v>
      </c>
    </row>
    <row r="38" spans="2:12" ht="13.5" customHeight="1" x14ac:dyDescent="0.4">
      <c r="B38" s="254"/>
      <c r="C38" s="255"/>
      <c r="D38" s="261" t="s">
        <v>450</v>
      </c>
      <c r="E38" s="262" t="s">
        <v>448</v>
      </c>
      <c r="F38" s="253">
        <f>SUM(I38:J38)</f>
        <v>1609698250</v>
      </c>
      <c r="I38" s="256">
        <v>4767000</v>
      </c>
      <c r="J38" s="256">
        <v>1604931250</v>
      </c>
    </row>
    <row r="39" spans="2:12" x14ac:dyDescent="0.4">
      <c r="B39" s="254"/>
      <c r="C39" s="255"/>
      <c r="D39" s="264"/>
      <c r="E39" s="262" t="s">
        <v>449</v>
      </c>
      <c r="F39" s="253">
        <f>SUM(I39:J39)</f>
        <v>8247974523</v>
      </c>
      <c r="I39" s="256">
        <v>7214732566</v>
      </c>
      <c r="J39" s="256">
        <v>1033241957</v>
      </c>
    </row>
    <row r="40" spans="2:12" x14ac:dyDescent="0.4">
      <c r="B40" s="254"/>
      <c r="C40" s="255"/>
      <c r="D40" s="265"/>
      <c r="E40" s="266" t="s">
        <v>400</v>
      </c>
      <c r="F40" s="253">
        <f>SUM(F38:F39)</f>
        <v>9857672773</v>
      </c>
    </row>
    <row r="41" spans="2:12" x14ac:dyDescent="0.4">
      <c r="B41" s="254"/>
      <c r="C41" s="257"/>
      <c r="D41" s="258" t="s">
        <v>445</v>
      </c>
      <c r="E41" s="259"/>
      <c r="F41" s="253">
        <f>SUM(F37,F40)</f>
        <v>9857672773</v>
      </c>
    </row>
    <row r="42" spans="2:12" x14ac:dyDescent="0.4">
      <c r="B42" s="267"/>
      <c r="C42" s="268" t="s">
        <v>226</v>
      </c>
      <c r="D42" s="269"/>
      <c r="E42" s="270"/>
      <c r="F42" s="253">
        <f>SUM(F34,F41)</f>
        <v>16843227005</v>
      </c>
    </row>
    <row r="43" spans="2:12" s="159" customFormat="1" ht="14.25" customHeight="1" x14ac:dyDescent="0.4">
      <c r="B43" s="273" t="s">
        <v>464</v>
      </c>
      <c r="C43" s="273" t="s">
        <v>465</v>
      </c>
      <c r="D43" s="273"/>
      <c r="E43" s="273"/>
      <c r="F43" s="274">
        <f>SUM(F19,F34)</f>
        <v>26179873415</v>
      </c>
      <c r="H43" s="256"/>
      <c r="I43" s="256"/>
      <c r="J43" s="256"/>
      <c r="K43" s="256"/>
      <c r="L43" s="256"/>
    </row>
    <row r="44" spans="2:12" s="159" customFormat="1" ht="14.25" customHeight="1" x14ac:dyDescent="0.4">
      <c r="B44" s="273"/>
      <c r="C44" s="273" t="s">
        <v>466</v>
      </c>
      <c r="D44" s="273"/>
      <c r="E44" s="273"/>
      <c r="F44" s="274">
        <f>SUM(F26,F41)</f>
        <v>16817599830</v>
      </c>
      <c r="I44" s="256"/>
      <c r="J44" s="256"/>
      <c r="K44" s="256"/>
      <c r="L44" s="256"/>
    </row>
    <row r="45" spans="2:12" ht="3.75" customHeight="1" x14ac:dyDescent="0.4"/>
  </sheetData>
  <mergeCells count="40">
    <mergeCell ref="C35:C41"/>
    <mergeCell ref="D35:D37"/>
    <mergeCell ref="D38:D40"/>
    <mergeCell ref="D41:E41"/>
    <mergeCell ref="C42:E42"/>
    <mergeCell ref="B43:B44"/>
    <mergeCell ref="C43:E43"/>
    <mergeCell ref="C44:E44"/>
    <mergeCell ref="C27:E27"/>
    <mergeCell ref="B28:B42"/>
    <mergeCell ref="C28:C34"/>
    <mergeCell ref="D28:E28"/>
    <mergeCell ref="D29:E29"/>
    <mergeCell ref="D30:E30"/>
    <mergeCell ref="D31:E31"/>
    <mergeCell ref="D32:E32"/>
    <mergeCell ref="D33:E33"/>
    <mergeCell ref="D34:E34"/>
    <mergeCell ref="D18:E18"/>
    <mergeCell ref="D19:E19"/>
    <mergeCell ref="C20:C26"/>
    <mergeCell ref="D20:D22"/>
    <mergeCell ref="D23:D25"/>
    <mergeCell ref="D26:E26"/>
    <mergeCell ref="D12:E12"/>
    <mergeCell ref="D13:E13"/>
    <mergeCell ref="D14:E14"/>
    <mergeCell ref="D15:E15"/>
    <mergeCell ref="D16:E16"/>
    <mergeCell ref="D17:E17"/>
    <mergeCell ref="B2:F2"/>
    <mergeCell ref="B5:B27"/>
    <mergeCell ref="C5:C19"/>
    <mergeCell ref="D5:E5"/>
    <mergeCell ref="D6:E6"/>
    <mergeCell ref="D7:E7"/>
    <mergeCell ref="D8:E8"/>
    <mergeCell ref="D9:E9"/>
    <mergeCell ref="D10:E10"/>
    <mergeCell ref="D11:E11"/>
  </mergeCells>
  <phoneticPr fontId="10"/>
  <printOptions horizontalCentered="1"/>
  <pageMargins left="0.19685039370078741" right="0.19685039370078741" top="0.19685039370078741" bottom="0.19685039370078741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AA40B-65C5-4950-999E-19F23B6A6936}">
  <dimension ref="A1:L82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8.125" style="275" customWidth="1"/>
    <col min="2" max="2" width="5" style="275" customWidth="1"/>
    <col min="3" max="3" width="23.625" style="275" customWidth="1"/>
    <col min="4" max="8" width="15.625" style="275" customWidth="1"/>
    <col min="9" max="9" width="1.25" style="275" customWidth="1"/>
    <col min="10" max="10" width="12.625" style="275" customWidth="1"/>
    <col min="11" max="11" width="12" style="58" bestFit="1" customWidth="1"/>
    <col min="12" max="16384" width="9" style="58"/>
  </cols>
  <sheetData>
    <row r="1" spans="1:12" s="275" customFormat="1" ht="41.25" customHeight="1" x14ac:dyDescent="0.4"/>
    <row r="2" spans="1:12" s="275" customFormat="1" ht="18" customHeight="1" x14ac:dyDescent="0.4">
      <c r="C2" s="276" t="s">
        <v>467</v>
      </c>
      <c r="D2" s="277"/>
      <c r="E2" s="277"/>
      <c r="F2" s="278" t="s">
        <v>213</v>
      </c>
      <c r="G2" s="278"/>
      <c r="H2" s="278"/>
    </row>
    <row r="3" spans="1:12" s="275" customFormat="1" ht="24.95" customHeight="1" x14ac:dyDescent="0.4">
      <c r="C3" s="279" t="s">
        <v>380</v>
      </c>
      <c r="D3" s="279" t="s">
        <v>383</v>
      </c>
      <c r="E3" s="280" t="s">
        <v>468</v>
      </c>
      <c r="F3" s="279"/>
      <c r="G3" s="279"/>
      <c r="H3" s="279"/>
    </row>
    <row r="4" spans="1:12" s="281" customFormat="1" ht="27.95" customHeight="1" x14ac:dyDescent="0.4">
      <c r="C4" s="279"/>
      <c r="D4" s="279"/>
      <c r="E4" s="282" t="s">
        <v>469</v>
      </c>
      <c r="F4" s="283" t="s">
        <v>470</v>
      </c>
      <c r="G4" s="283" t="s">
        <v>471</v>
      </c>
      <c r="H4" s="283" t="s">
        <v>472</v>
      </c>
    </row>
    <row r="5" spans="1:12" s="275" customFormat="1" ht="30" customHeight="1" x14ac:dyDescent="0.4">
      <c r="C5" s="284" t="s">
        <v>473</v>
      </c>
      <c r="D5" s="285">
        <f>SUM(D16,D26,D36,D46,D56,D66,D76)</f>
        <v>45730309940</v>
      </c>
      <c r="E5" s="285">
        <f t="shared" ref="E5:H5" si="0">SUM(E16,E26,E36,E46,E56,E66,E76)</f>
        <v>15400240830</v>
      </c>
      <c r="F5" s="285">
        <f t="shared" si="0"/>
        <v>1680100000</v>
      </c>
      <c r="G5" s="285">
        <f t="shared" si="0"/>
        <v>24325842683</v>
      </c>
      <c r="H5" s="285">
        <f t="shared" si="0"/>
        <v>4324126427</v>
      </c>
      <c r="J5" s="286">
        <v>45730309940</v>
      </c>
      <c r="K5" s="287">
        <f>D5-J5</f>
        <v>0</v>
      </c>
      <c r="L5" s="288"/>
    </row>
    <row r="6" spans="1:12" s="275" customFormat="1" ht="30" customHeight="1" x14ac:dyDescent="0.4">
      <c r="C6" s="284" t="s">
        <v>474</v>
      </c>
      <c r="D6" s="285">
        <f t="shared" ref="D6:H9" si="1">SUM(D17,D27,D37,D47,D57,D67,D77)</f>
        <v>5399989018</v>
      </c>
      <c r="E6" s="285">
        <f t="shared" si="1"/>
        <v>1417359000</v>
      </c>
      <c r="F6" s="285">
        <f t="shared" si="1"/>
        <v>2649600000</v>
      </c>
      <c r="G6" s="285">
        <f t="shared" si="1"/>
        <v>1333030018</v>
      </c>
      <c r="H6" s="285">
        <f t="shared" si="1"/>
        <v>0</v>
      </c>
      <c r="J6" s="286">
        <v>5399989018</v>
      </c>
      <c r="K6" s="287">
        <f t="shared" ref="K6:K8" si="2">D6-J6</f>
        <v>0</v>
      </c>
    </row>
    <row r="7" spans="1:12" s="275" customFormat="1" ht="30" customHeight="1" x14ac:dyDescent="0.4">
      <c r="C7" s="284" t="s">
        <v>475</v>
      </c>
      <c r="D7" s="285">
        <f t="shared" si="1"/>
        <v>1046000714</v>
      </c>
      <c r="E7" s="285">
        <f t="shared" si="1"/>
        <v>0</v>
      </c>
      <c r="F7" s="285">
        <f t="shared" si="1"/>
        <v>0</v>
      </c>
      <c r="G7" s="285">
        <f t="shared" si="1"/>
        <v>521000714</v>
      </c>
      <c r="H7" s="285">
        <f t="shared" si="1"/>
        <v>525000000</v>
      </c>
      <c r="J7" s="286">
        <v>1046000714</v>
      </c>
      <c r="K7" s="287">
        <f t="shared" si="2"/>
        <v>0</v>
      </c>
    </row>
    <row r="8" spans="1:12" s="275" customFormat="1" ht="30" customHeight="1" x14ac:dyDescent="0.4">
      <c r="C8" s="284" t="s">
        <v>364</v>
      </c>
      <c r="D8" s="285">
        <f t="shared" si="1"/>
        <v>7101091972</v>
      </c>
      <c r="E8" s="285">
        <f t="shared" si="1"/>
        <v>0</v>
      </c>
      <c r="F8" s="285">
        <f t="shared" si="1"/>
        <v>0</v>
      </c>
      <c r="G8" s="285">
        <f t="shared" si="1"/>
        <v>0</v>
      </c>
      <c r="H8" s="285">
        <f t="shared" si="1"/>
        <v>7101091972</v>
      </c>
      <c r="J8" s="286">
        <v>7101091972</v>
      </c>
      <c r="K8" s="287">
        <f t="shared" si="2"/>
        <v>0</v>
      </c>
    </row>
    <row r="9" spans="1:12" s="275" customFormat="1" ht="30" customHeight="1" x14ac:dyDescent="0.4">
      <c r="C9" s="289" t="s">
        <v>330</v>
      </c>
      <c r="D9" s="285">
        <f t="shared" si="1"/>
        <v>59277391644</v>
      </c>
      <c r="E9" s="285">
        <f t="shared" si="1"/>
        <v>16817599830</v>
      </c>
      <c r="F9" s="285">
        <f t="shared" si="1"/>
        <v>4329700000</v>
      </c>
      <c r="G9" s="285">
        <f t="shared" si="1"/>
        <v>26179873415</v>
      </c>
      <c r="H9" s="285">
        <f t="shared" si="1"/>
        <v>11950218399</v>
      </c>
      <c r="J9" s="286"/>
    </row>
    <row r="10" spans="1:12" s="290" customFormat="1" ht="3.75" customHeight="1" x14ac:dyDescent="0.4">
      <c r="J10" s="286"/>
    </row>
    <row r="11" spans="1:12" s="290" customFormat="1" ht="21.75" customHeight="1" x14ac:dyDescent="0.4">
      <c r="E11" s="290">
        <v>16817599830</v>
      </c>
      <c r="F11" s="290">
        <v>4329700000</v>
      </c>
      <c r="G11" s="290">
        <v>26179873415</v>
      </c>
    </row>
    <row r="12" spans="1:12" s="290" customFormat="1" ht="21.75" customHeight="1" x14ac:dyDescent="0.4">
      <c r="E12" s="290">
        <f>E9-E11</f>
        <v>0</v>
      </c>
      <c r="F12" s="290">
        <f>F9-F11</f>
        <v>0</v>
      </c>
      <c r="G12" s="290">
        <f>G9-G11</f>
        <v>0</v>
      </c>
    </row>
    <row r="13" spans="1:12" x14ac:dyDescent="0.4">
      <c r="A13" s="290"/>
      <c r="B13" s="290"/>
      <c r="C13" s="291" t="s">
        <v>331</v>
      </c>
      <c r="D13" s="291"/>
      <c r="E13" s="291"/>
      <c r="F13" s="291"/>
      <c r="G13" s="291"/>
      <c r="H13" s="291"/>
      <c r="I13" s="290"/>
      <c r="J13" s="290"/>
    </row>
    <row r="14" spans="1:12" s="275" customFormat="1" x14ac:dyDescent="0.4">
      <c r="C14" s="279" t="s">
        <v>380</v>
      </c>
      <c r="D14" s="279" t="s">
        <v>383</v>
      </c>
      <c r="E14" s="280" t="s">
        <v>468</v>
      </c>
      <c r="F14" s="279"/>
      <c r="G14" s="279"/>
      <c r="H14" s="279"/>
    </row>
    <row r="15" spans="1:12" s="281" customFormat="1" x14ac:dyDescent="0.4">
      <c r="C15" s="279"/>
      <c r="D15" s="279"/>
      <c r="E15" s="282" t="s">
        <v>469</v>
      </c>
      <c r="F15" s="283" t="s">
        <v>470</v>
      </c>
      <c r="G15" s="283" t="s">
        <v>471</v>
      </c>
      <c r="H15" s="283" t="s">
        <v>472</v>
      </c>
    </row>
    <row r="16" spans="1:12" s="275" customFormat="1" x14ac:dyDescent="0.4">
      <c r="C16" s="284" t="s">
        <v>473</v>
      </c>
      <c r="D16" s="292">
        <f>SUM(E16:H16)</f>
        <v>29064973744</v>
      </c>
      <c r="E16" s="292">
        <v>5542568057</v>
      </c>
      <c r="F16" s="292">
        <v>1595100000</v>
      </c>
      <c r="G16" s="292">
        <v>17733123013</v>
      </c>
      <c r="H16" s="292">
        <v>4194182674</v>
      </c>
      <c r="J16" s="286"/>
      <c r="L16" s="288"/>
    </row>
    <row r="17" spans="1:12" s="275" customFormat="1" x14ac:dyDescent="0.4">
      <c r="C17" s="284" t="s">
        <v>474</v>
      </c>
      <c r="D17" s="292">
        <f>SUM(E17:H17)</f>
        <v>4857898619</v>
      </c>
      <c r="E17" s="292">
        <v>1417359000</v>
      </c>
      <c r="F17" s="292">
        <v>2404300000</v>
      </c>
      <c r="G17" s="292">
        <v>1036239619</v>
      </c>
      <c r="H17" s="292">
        <v>0</v>
      </c>
      <c r="J17" s="286"/>
    </row>
    <row r="18" spans="1:12" s="275" customFormat="1" x14ac:dyDescent="0.4">
      <c r="C18" s="284" t="s">
        <v>475</v>
      </c>
      <c r="D18" s="292">
        <f>SUM(E18:H18)</f>
        <v>949956551</v>
      </c>
      <c r="E18" s="292">
        <v>0</v>
      </c>
      <c r="F18" s="292">
        <v>0</v>
      </c>
      <c r="G18" s="292">
        <v>424956551</v>
      </c>
      <c r="H18" s="292">
        <v>525000000</v>
      </c>
      <c r="J18" s="286"/>
      <c r="K18" s="286"/>
    </row>
    <row r="19" spans="1:12" s="275" customFormat="1" x14ac:dyDescent="0.4">
      <c r="C19" s="284" t="s">
        <v>364</v>
      </c>
      <c r="D19" s="292">
        <f>SUM(E19:H19)</f>
        <v>0</v>
      </c>
      <c r="E19" s="292">
        <v>0</v>
      </c>
      <c r="F19" s="292">
        <v>0</v>
      </c>
      <c r="G19" s="292">
        <v>0</v>
      </c>
      <c r="H19" s="292">
        <v>0</v>
      </c>
      <c r="J19" s="286"/>
    </row>
    <row r="20" spans="1:12" s="275" customFormat="1" x14ac:dyDescent="0.4">
      <c r="C20" s="289" t="s">
        <v>330</v>
      </c>
      <c r="D20" s="292">
        <f>SUM(D16:D19)</f>
        <v>34872828914</v>
      </c>
      <c r="E20" s="292">
        <f t="shared" ref="E20:H20" si="3">SUM(E16:E19)</f>
        <v>6959927057</v>
      </c>
      <c r="F20" s="292">
        <f t="shared" si="3"/>
        <v>3999400000</v>
      </c>
      <c r="G20" s="292">
        <f t="shared" si="3"/>
        <v>19194319183</v>
      </c>
      <c r="H20" s="292">
        <f t="shared" si="3"/>
        <v>4719182674</v>
      </c>
      <c r="J20" s="286"/>
    </row>
    <row r="21" spans="1:12" x14ac:dyDescent="0.4">
      <c r="A21" s="290"/>
      <c r="B21" s="290"/>
      <c r="C21" s="293"/>
      <c r="D21" s="293"/>
      <c r="E21" s="293"/>
      <c r="F21" s="293"/>
      <c r="G21" s="293"/>
      <c r="H21" s="293"/>
      <c r="I21" s="290"/>
      <c r="J21" s="290"/>
    </row>
    <row r="22" spans="1:12" x14ac:dyDescent="0.4">
      <c r="A22" s="290"/>
      <c r="B22" s="290"/>
      <c r="C22" s="293"/>
      <c r="D22" s="293"/>
      <c r="E22" s="293"/>
      <c r="F22" s="293"/>
      <c r="G22" s="293"/>
      <c r="H22" s="293"/>
      <c r="I22" s="290"/>
      <c r="J22" s="290"/>
    </row>
    <row r="23" spans="1:12" x14ac:dyDescent="0.4">
      <c r="C23" s="275" t="s">
        <v>371</v>
      </c>
    </row>
    <row r="24" spans="1:12" s="275" customFormat="1" x14ac:dyDescent="0.4">
      <c r="C24" s="279" t="s">
        <v>380</v>
      </c>
      <c r="D24" s="279" t="s">
        <v>383</v>
      </c>
      <c r="E24" s="280" t="s">
        <v>468</v>
      </c>
      <c r="F24" s="279"/>
      <c r="G24" s="279"/>
      <c r="H24" s="279"/>
    </row>
    <row r="25" spans="1:12" s="281" customFormat="1" x14ac:dyDescent="0.4">
      <c r="C25" s="279"/>
      <c r="D25" s="279"/>
      <c r="E25" s="282" t="s">
        <v>469</v>
      </c>
      <c r="F25" s="283" t="s">
        <v>470</v>
      </c>
      <c r="G25" s="283" t="s">
        <v>471</v>
      </c>
      <c r="H25" s="283" t="s">
        <v>472</v>
      </c>
    </row>
    <row r="26" spans="1:12" s="275" customFormat="1" x14ac:dyDescent="0.4">
      <c r="C26" s="284" t="s">
        <v>473</v>
      </c>
      <c r="D26" s="292">
        <f>SUM(E26:H26)</f>
        <v>9283590687</v>
      </c>
      <c r="E26" s="292">
        <f>E31</f>
        <v>7219499566</v>
      </c>
      <c r="F26" s="292"/>
      <c r="G26" s="292">
        <f>G31-G28+G32</f>
        <v>2073277929</v>
      </c>
      <c r="H26" s="292">
        <f>J26-E26-G26+K26</f>
        <v>-9186808</v>
      </c>
      <c r="J26" s="286">
        <v>9957609687</v>
      </c>
      <c r="K26" s="286">
        <f>G32</f>
        <v>-674019000</v>
      </c>
      <c r="L26" s="288"/>
    </row>
    <row r="27" spans="1:12" s="275" customFormat="1" x14ac:dyDescent="0.4">
      <c r="C27" s="284" t="s">
        <v>474</v>
      </c>
      <c r="D27" s="292">
        <f>SUM(E27:H27)</f>
        <v>0</v>
      </c>
      <c r="E27" s="292"/>
      <c r="F27" s="292"/>
      <c r="G27" s="292"/>
      <c r="H27" s="292"/>
      <c r="J27" s="286">
        <v>0</v>
      </c>
    </row>
    <row r="28" spans="1:12" s="275" customFormat="1" x14ac:dyDescent="0.4">
      <c r="C28" s="284" t="s">
        <v>475</v>
      </c>
      <c r="D28" s="292">
        <f>SUM(E28:H28)</f>
        <v>84171</v>
      </c>
      <c r="E28" s="292"/>
      <c r="F28" s="292"/>
      <c r="G28" s="292">
        <f>J28</f>
        <v>84171</v>
      </c>
      <c r="H28" s="292"/>
      <c r="J28" s="286">
        <v>84171</v>
      </c>
    </row>
    <row r="29" spans="1:12" s="275" customFormat="1" x14ac:dyDescent="0.4">
      <c r="C29" s="284" t="s">
        <v>364</v>
      </c>
      <c r="D29" s="292">
        <f>SUM(E29:H29)</f>
        <v>0</v>
      </c>
      <c r="E29" s="292"/>
      <c r="F29" s="292"/>
      <c r="G29" s="292"/>
      <c r="H29" s="292"/>
      <c r="J29" s="286">
        <v>0</v>
      </c>
    </row>
    <row r="30" spans="1:12" s="275" customFormat="1" x14ac:dyDescent="0.4">
      <c r="C30" s="289" t="s">
        <v>330</v>
      </c>
      <c r="D30" s="292">
        <f>SUM(D26:D29)</f>
        <v>9283674858</v>
      </c>
      <c r="E30" s="292">
        <f t="shared" ref="E30:H30" si="4">SUM(E26:E29)</f>
        <v>7219499566</v>
      </c>
      <c r="F30" s="292">
        <f t="shared" si="4"/>
        <v>0</v>
      </c>
      <c r="G30" s="292">
        <f t="shared" si="4"/>
        <v>2073362100</v>
      </c>
      <c r="H30" s="292">
        <f t="shared" si="4"/>
        <v>-9186808</v>
      </c>
      <c r="J30" s="286"/>
    </row>
    <row r="31" spans="1:12" x14ac:dyDescent="0.4">
      <c r="E31" s="294">
        <v>7219499566</v>
      </c>
      <c r="F31" s="275">
        <v>0</v>
      </c>
      <c r="G31" s="294">
        <v>2747381100</v>
      </c>
    </row>
    <row r="32" spans="1:12" x14ac:dyDescent="0.4">
      <c r="E32" s="294"/>
      <c r="G32" s="294">
        <v>-674019000</v>
      </c>
    </row>
    <row r="33" spans="3:12" x14ac:dyDescent="0.4">
      <c r="C33" s="275" t="s">
        <v>372</v>
      </c>
    </row>
    <row r="34" spans="3:12" s="275" customFormat="1" x14ac:dyDescent="0.4">
      <c r="C34" s="279" t="s">
        <v>380</v>
      </c>
      <c r="D34" s="279" t="s">
        <v>383</v>
      </c>
      <c r="E34" s="280" t="s">
        <v>468</v>
      </c>
      <c r="F34" s="279"/>
      <c r="G34" s="279"/>
      <c r="H34" s="279"/>
    </row>
    <row r="35" spans="3:12" s="281" customFormat="1" x14ac:dyDescent="0.4">
      <c r="C35" s="279"/>
      <c r="D35" s="279"/>
      <c r="E35" s="282" t="s">
        <v>469</v>
      </c>
      <c r="F35" s="283" t="s">
        <v>470</v>
      </c>
      <c r="G35" s="283" t="s">
        <v>471</v>
      </c>
      <c r="H35" s="283" t="s">
        <v>472</v>
      </c>
    </row>
    <row r="36" spans="3:12" s="275" customFormat="1" x14ac:dyDescent="0.4">
      <c r="C36" s="284" t="s">
        <v>473</v>
      </c>
      <c r="D36" s="292">
        <f>SUM(E36:H36)</f>
        <v>6095978379</v>
      </c>
      <c r="E36" s="292">
        <f>E41</f>
        <v>2638173207</v>
      </c>
      <c r="F36" s="292"/>
      <c r="G36" s="292">
        <f>G41-G38+G42</f>
        <v>3363502178</v>
      </c>
      <c r="H36" s="292">
        <f>J36-E36-G36+K36</f>
        <v>94302994</v>
      </c>
      <c r="J36" s="286">
        <v>7306859879</v>
      </c>
      <c r="K36" s="286">
        <f>G42</f>
        <v>-1210881500</v>
      </c>
      <c r="L36" s="288"/>
    </row>
    <row r="37" spans="3:12" s="275" customFormat="1" x14ac:dyDescent="0.4">
      <c r="C37" s="284" t="s">
        <v>474</v>
      </c>
      <c r="D37" s="292">
        <f>SUM(E37:H37)</f>
        <v>0</v>
      </c>
      <c r="E37" s="292"/>
      <c r="F37" s="292"/>
      <c r="G37" s="292"/>
      <c r="H37" s="292"/>
      <c r="J37" s="286">
        <v>0</v>
      </c>
    </row>
    <row r="38" spans="3:12" s="275" customFormat="1" x14ac:dyDescent="0.4">
      <c r="C38" s="284" t="s">
        <v>475</v>
      </c>
      <c r="D38" s="292">
        <f>SUM(E38:H38)</f>
        <v>208816192</v>
      </c>
      <c r="E38" s="292"/>
      <c r="F38" s="292"/>
      <c r="G38" s="292">
        <f>J38</f>
        <v>208816192</v>
      </c>
      <c r="H38" s="292"/>
      <c r="J38" s="286">
        <v>208816192</v>
      </c>
    </row>
    <row r="39" spans="3:12" s="275" customFormat="1" x14ac:dyDescent="0.4">
      <c r="C39" s="284" t="s">
        <v>364</v>
      </c>
      <c r="D39" s="292">
        <f>SUM(E39:H39)</f>
        <v>0</v>
      </c>
      <c r="E39" s="292"/>
      <c r="F39" s="292"/>
      <c r="G39" s="292"/>
      <c r="H39" s="292"/>
      <c r="J39" s="286">
        <v>0</v>
      </c>
    </row>
    <row r="40" spans="3:12" s="275" customFormat="1" x14ac:dyDescent="0.4">
      <c r="C40" s="289" t="s">
        <v>330</v>
      </c>
      <c r="D40" s="292">
        <f>SUM(D36:D39)</f>
        <v>6304794571</v>
      </c>
      <c r="E40" s="292">
        <f t="shared" ref="E40:H40" si="5">SUM(E36:E39)</f>
        <v>2638173207</v>
      </c>
      <c r="F40" s="292">
        <f t="shared" si="5"/>
        <v>0</v>
      </c>
      <c r="G40" s="292">
        <f t="shared" si="5"/>
        <v>3572318370</v>
      </c>
      <c r="H40" s="292">
        <f t="shared" si="5"/>
        <v>94302994</v>
      </c>
      <c r="J40" s="286"/>
    </row>
    <row r="41" spans="3:12" x14ac:dyDescent="0.4">
      <c r="E41" s="294">
        <v>2638173207</v>
      </c>
      <c r="F41" s="275">
        <v>0</v>
      </c>
      <c r="G41" s="294">
        <v>4783199870</v>
      </c>
    </row>
    <row r="42" spans="3:12" x14ac:dyDescent="0.4">
      <c r="E42" s="294"/>
      <c r="G42" s="294">
        <v>-1210881500</v>
      </c>
    </row>
    <row r="43" spans="3:12" x14ac:dyDescent="0.4">
      <c r="C43" s="275" t="s">
        <v>373</v>
      </c>
    </row>
    <row r="44" spans="3:12" s="275" customFormat="1" x14ac:dyDescent="0.4">
      <c r="C44" s="279" t="s">
        <v>380</v>
      </c>
      <c r="D44" s="279" t="s">
        <v>383</v>
      </c>
      <c r="E44" s="280" t="s">
        <v>468</v>
      </c>
      <c r="F44" s="279"/>
      <c r="G44" s="279"/>
      <c r="H44" s="279"/>
    </row>
    <row r="45" spans="3:12" s="281" customFormat="1" x14ac:dyDescent="0.4">
      <c r="C45" s="279"/>
      <c r="D45" s="279"/>
      <c r="E45" s="282" t="s">
        <v>469</v>
      </c>
      <c r="F45" s="283" t="s">
        <v>470</v>
      </c>
      <c r="G45" s="283" t="s">
        <v>471</v>
      </c>
      <c r="H45" s="283" t="s">
        <v>472</v>
      </c>
    </row>
    <row r="46" spans="3:12" s="275" customFormat="1" x14ac:dyDescent="0.4">
      <c r="C46" s="284" t="s">
        <v>473</v>
      </c>
      <c r="D46" s="292">
        <f>SUM(E46:H46)</f>
        <v>875977755</v>
      </c>
      <c r="E46" s="292"/>
      <c r="F46" s="292"/>
      <c r="G46" s="292">
        <f>G51+G52</f>
        <v>910881900</v>
      </c>
      <c r="H46" s="292">
        <f>J46-E46-G46+K46</f>
        <v>-34904145</v>
      </c>
      <c r="J46" s="286">
        <v>1150988295</v>
      </c>
      <c r="K46" s="286">
        <f>G52</f>
        <v>-275010540</v>
      </c>
      <c r="L46" s="288"/>
    </row>
    <row r="47" spans="3:12" s="275" customFormat="1" x14ac:dyDescent="0.4">
      <c r="C47" s="284" t="s">
        <v>474</v>
      </c>
      <c r="D47" s="292">
        <f>SUM(E47:H47)</f>
        <v>0</v>
      </c>
      <c r="E47" s="292"/>
      <c r="F47" s="292"/>
      <c r="G47" s="292"/>
      <c r="H47" s="292"/>
      <c r="J47" s="286">
        <v>0</v>
      </c>
    </row>
    <row r="48" spans="3:12" s="275" customFormat="1" x14ac:dyDescent="0.4">
      <c r="C48" s="284" t="s">
        <v>475</v>
      </c>
      <c r="D48" s="292">
        <f>SUM(E48:H48)</f>
        <v>0</v>
      </c>
      <c r="E48" s="292"/>
      <c r="F48" s="292"/>
      <c r="G48" s="292"/>
      <c r="H48" s="292"/>
      <c r="J48" s="286">
        <v>0</v>
      </c>
    </row>
    <row r="49" spans="3:12" s="275" customFormat="1" x14ac:dyDescent="0.4">
      <c r="C49" s="284" t="s">
        <v>364</v>
      </c>
      <c r="D49" s="292">
        <f>SUM(E49:H49)</f>
        <v>0</v>
      </c>
      <c r="E49" s="292"/>
      <c r="F49" s="292"/>
      <c r="G49" s="292"/>
      <c r="H49" s="292"/>
      <c r="J49" s="286">
        <v>0</v>
      </c>
    </row>
    <row r="50" spans="3:12" s="275" customFormat="1" x14ac:dyDescent="0.4">
      <c r="C50" s="289" t="s">
        <v>330</v>
      </c>
      <c r="D50" s="292">
        <f>SUM(D46:D49)</f>
        <v>875977755</v>
      </c>
      <c r="E50" s="292">
        <f t="shared" ref="E50:H50" si="6">SUM(E46:E49)</f>
        <v>0</v>
      </c>
      <c r="F50" s="292">
        <f t="shared" si="6"/>
        <v>0</v>
      </c>
      <c r="G50" s="292">
        <f t="shared" si="6"/>
        <v>910881900</v>
      </c>
      <c r="H50" s="292">
        <f t="shared" si="6"/>
        <v>-34904145</v>
      </c>
      <c r="J50" s="286"/>
    </row>
    <row r="51" spans="3:12" x14ac:dyDescent="0.4">
      <c r="E51" s="275">
        <v>0</v>
      </c>
      <c r="F51" s="275">
        <v>0</v>
      </c>
      <c r="G51" s="294">
        <v>1185892440</v>
      </c>
    </row>
    <row r="52" spans="3:12" x14ac:dyDescent="0.4">
      <c r="G52" s="294">
        <v>-275010540</v>
      </c>
    </row>
    <row r="53" spans="3:12" x14ac:dyDescent="0.4">
      <c r="C53" s="275" t="s">
        <v>374</v>
      </c>
    </row>
    <row r="54" spans="3:12" s="275" customFormat="1" x14ac:dyDescent="0.4">
      <c r="C54" s="279" t="s">
        <v>380</v>
      </c>
      <c r="D54" s="279" t="s">
        <v>383</v>
      </c>
      <c r="E54" s="280" t="s">
        <v>468</v>
      </c>
      <c r="F54" s="279"/>
      <c r="G54" s="279"/>
      <c r="H54" s="279"/>
    </row>
    <row r="55" spans="3:12" s="281" customFormat="1" x14ac:dyDescent="0.4">
      <c r="C55" s="279"/>
      <c r="D55" s="279"/>
      <c r="E55" s="282" t="s">
        <v>469</v>
      </c>
      <c r="F55" s="283" t="s">
        <v>470</v>
      </c>
      <c r="G55" s="283" t="s">
        <v>471</v>
      </c>
      <c r="H55" s="283" t="s">
        <v>472</v>
      </c>
    </row>
    <row r="56" spans="3:12" s="275" customFormat="1" x14ac:dyDescent="0.4">
      <c r="C56" s="284" t="s">
        <v>473</v>
      </c>
      <c r="D56" s="292">
        <f>SUM(E56:H56)</f>
        <v>55602089</v>
      </c>
      <c r="E56" s="292"/>
      <c r="F56" s="292">
        <f>F61</f>
        <v>85000000</v>
      </c>
      <c r="G56" s="292">
        <f>G61+G62</f>
        <v>3500000</v>
      </c>
      <c r="H56" s="292">
        <f>J56-F56-G56+K56</f>
        <v>-32897911</v>
      </c>
      <c r="J56" s="286">
        <v>230112089</v>
      </c>
      <c r="K56" s="286">
        <f>G62</f>
        <v>-174510000</v>
      </c>
      <c r="L56" s="288"/>
    </row>
    <row r="57" spans="3:12" s="275" customFormat="1" x14ac:dyDescent="0.4">
      <c r="C57" s="284" t="s">
        <v>474</v>
      </c>
      <c r="D57" s="292">
        <f>SUM(E57:H57)</f>
        <v>0</v>
      </c>
      <c r="E57" s="292"/>
      <c r="F57" s="292"/>
      <c r="G57" s="292"/>
      <c r="H57" s="292"/>
      <c r="J57" s="286">
        <v>0</v>
      </c>
    </row>
    <row r="58" spans="3:12" s="275" customFormat="1" x14ac:dyDescent="0.4">
      <c r="C58" s="284" t="s">
        <v>475</v>
      </c>
      <c r="D58" s="292">
        <f>SUM(E58:H58)</f>
        <v>0</v>
      </c>
      <c r="E58" s="292"/>
      <c r="F58" s="292"/>
      <c r="G58" s="292"/>
      <c r="H58" s="292"/>
      <c r="J58" s="286">
        <v>0</v>
      </c>
    </row>
    <row r="59" spans="3:12" s="275" customFormat="1" x14ac:dyDescent="0.4">
      <c r="C59" s="284" t="s">
        <v>364</v>
      </c>
      <c r="D59" s="292">
        <f>SUM(E59:H59)</f>
        <v>0</v>
      </c>
      <c r="E59" s="292"/>
      <c r="F59" s="292"/>
      <c r="G59" s="292"/>
      <c r="H59" s="292"/>
      <c r="J59" s="286">
        <v>0</v>
      </c>
    </row>
    <row r="60" spans="3:12" s="275" customFormat="1" x14ac:dyDescent="0.4">
      <c r="C60" s="289" t="s">
        <v>330</v>
      </c>
      <c r="D60" s="292">
        <f>SUM(D56:D59)</f>
        <v>55602089</v>
      </c>
      <c r="E60" s="292">
        <f t="shared" ref="E60:H60" si="7">SUM(E56:E59)</f>
        <v>0</v>
      </c>
      <c r="F60" s="292">
        <f t="shared" si="7"/>
        <v>85000000</v>
      </c>
      <c r="G60" s="292">
        <f t="shared" si="7"/>
        <v>3500000</v>
      </c>
      <c r="H60" s="292">
        <f t="shared" si="7"/>
        <v>-32897911</v>
      </c>
      <c r="J60" s="286"/>
    </row>
    <row r="61" spans="3:12" x14ac:dyDescent="0.4">
      <c r="E61" s="275">
        <v>0</v>
      </c>
      <c r="F61" s="294">
        <v>85000000</v>
      </c>
      <c r="G61" s="294">
        <v>178010000</v>
      </c>
    </row>
    <row r="62" spans="3:12" x14ac:dyDescent="0.4">
      <c r="F62" s="294"/>
      <c r="G62" s="294">
        <v>-174510000</v>
      </c>
    </row>
    <row r="63" spans="3:12" x14ac:dyDescent="0.4">
      <c r="C63" s="275" t="s">
        <v>375</v>
      </c>
    </row>
    <row r="64" spans="3:12" s="275" customFormat="1" x14ac:dyDescent="0.4">
      <c r="C64" s="279" t="s">
        <v>380</v>
      </c>
      <c r="D64" s="279" t="s">
        <v>383</v>
      </c>
      <c r="E64" s="280" t="s">
        <v>468</v>
      </c>
      <c r="F64" s="279"/>
      <c r="G64" s="279"/>
      <c r="H64" s="279"/>
    </row>
    <row r="65" spans="3:12" s="281" customFormat="1" x14ac:dyDescent="0.4">
      <c r="C65" s="279"/>
      <c r="D65" s="279"/>
      <c r="E65" s="282" t="s">
        <v>469</v>
      </c>
      <c r="F65" s="283" t="s">
        <v>470</v>
      </c>
      <c r="G65" s="283" t="s">
        <v>471</v>
      </c>
      <c r="H65" s="283" t="s">
        <v>472</v>
      </c>
    </row>
    <row r="66" spans="3:12" s="275" customFormat="1" x14ac:dyDescent="0.4">
      <c r="C66" s="284" t="s">
        <v>473</v>
      </c>
      <c r="D66" s="292">
        <f>SUM(E66:H66)</f>
        <v>-20296592</v>
      </c>
      <c r="E66" s="292"/>
      <c r="F66" s="292"/>
      <c r="G66" s="292">
        <f>G71-G67+G72</f>
        <v>-1210000</v>
      </c>
      <c r="H66" s="292">
        <f>J66-E66-G66+K66</f>
        <v>-19086592</v>
      </c>
      <c r="J66" s="286">
        <v>17873408</v>
      </c>
      <c r="K66" s="286">
        <f>G72</f>
        <v>-38170000</v>
      </c>
      <c r="L66" s="288"/>
    </row>
    <row r="67" spans="3:12" s="275" customFormat="1" x14ac:dyDescent="0.4">
      <c r="C67" s="284" t="s">
        <v>474</v>
      </c>
      <c r="D67" s="292">
        <f>SUM(E67:H67)</f>
        <v>1210000</v>
      </c>
      <c r="E67" s="292"/>
      <c r="F67" s="292"/>
      <c r="G67" s="292">
        <f>J67</f>
        <v>1210000</v>
      </c>
      <c r="H67" s="292"/>
      <c r="J67" s="286">
        <v>1210000</v>
      </c>
    </row>
    <row r="68" spans="3:12" s="275" customFormat="1" x14ac:dyDescent="0.4">
      <c r="C68" s="284" t="s">
        <v>475</v>
      </c>
      <c r="D68" s="292">
        <f>SUM(E68:H68)</f>
        <v>0</v>
      </c>
      <c r="E68" s="292"/>
      <c r="F68" s="292"/>
      <c r="G68" s="292"/>
      <c r="H68" s="292"/>
      <c r="J68" s="286">
        <v>0</v>
      </c>
    </row>
    <row r="69" spans="3:12" s="275" customFormat="1" x14ac:dyDescent="0.4">
      <c r="C69" s="284" t="s">
        <v>364</v>
      </c>
      <c r="D69" s="292">
        <f>SUM(E69:H69)</f>
        <v>0</v>
      </c>
      <c r="E69" s="292"/>
      <c r="F69" s="292"/>
      <c r="G69" s="292"/>
      <c r="H69" s="292"/>
      <c r="J69" s="286">
        <v>0</v>
      </c>
    </row>
    <row r="70" spans="3:12" s="275" customFormat="1" x14ac:dyDescent="0.4">
      <c r="C70" s="289" t="s">
        <v>330</v>
      </c>
      <c r="D70" s="292">
        <f>SUM(D66:D69)</f>
        <v>-19086592</v>
      </c>
      <c r="E70" s="292">
        <f t="shared" ref="E70:H70" si="8">SUM(E66:E69)</f>
        <v>0</v>
      </c>
      <c r="F70" s="292">
        <f t="shared" si="8"/>
        <v>0</v>
      </c>
      <c r="G70" s="292">
        <f t="shared" si="8"/>
        <v>0</v>
      </c>
      <c r="H70" s="292">
        <f t="shared" si="8"/>
        <v>-19086592</v>
      </c>
      <c r="J70" s="286"/>
    </row>
    <row r="71" spans="3:12" x14ac:dyDescent="0.4">
      <c r="E71" s="275">
        <v>0</v>
      </c>
      <c r="F71" s="275">
        <v>0</v>
      </c>
      <c r="G71" s="294">
        <v>38170000</v>
      </c>
    </row>
    <row r="72" spans="3:12" x14ac:dyDescent="0.4">
      <c r="G72" s="294">
        <v>-38170000</v>
      </c>
    </row>
    <row r="73" spans="3:12" x14ac:dyDescent="0.4">
      <c r="C73" s="275" t="s">
        <v>334</v>
      </c>
    </row>
    <row r="74" spans="3:12" s="275" customFormat="1" x14ac:dyDescent="0.4">
      <c r="C74" s="279" t="s">
        <v>380</v>
      </c>
      <c r="D74" s="279" t="s">
        <v>383</v>
      </c>
      <c r="E74" s="280" t="s">
        <v>468</v>
      </c>
      <c r="F74" s="279"/>
      <c r="G74" s="279"/>
      <c r="H74" s="279"/>
    </row>
    <row r="75" spans="3:12" s="281" customFormat="1" x14ac:dyDescent="0.4">
      <c r="C75" s="279"/>
      <c r="D75" s="279"/>
      <c r="E75" s="282" t="s">
        <v>469</v>
      </c>
      <c r="F75" s="283" t="s">
        <v>470</v>
      </c>
      <c r="G75" s="283" t="s">
        <v>471</v>
      </c>
      <c r="H75" s="283" t="s">
        <v>472</v>
      </c>
    </row>
    <row r="76" spans="3:12" s="275" customFormat="1" x14ac:dyDescent="0.4">
      <c r="C76" s="284" t="s">
        <v>473</v>
      </c>
      <c r="D76" s="292">
        <f>SUM(E76:H76)</f>
        <v>374483878</v>
      </c>
      <c r="E76" s="292"/>
      <c r="F76" s="292"/>
      <c r="G76" s="292">
        <f>G81-G77-G78+G82</f>
        <v>242767663</v>
      </c>
      <c r="H76" s="292">
        <f>J76-E76-G76+K76</f>
        <v>131716215</v>
      </c>
      <c r="J76" s="286">
        <v>586286878</v>
      </c>
      <c r="K76" s="286">
        <f>G82</f>
        <v>-211803000</v>
      </c>
      <c r="L76" s="288"/>
    </row>
    <row r="77" spans="3:12" s="275" customFormat="1" x14ac:dyDescent="0.4">
      <c r="C77" s="284" t="s">
        <v>474</v>
      </c>
      <c r="D77" s="292">
        <f>SUM(E77:H77)</f>
        <v>540880399</v>
      </c>
      <c r="E77" s="292"/>
      <c r="F77" s="292">
        <f>F81</f>
        <v>245300000</v>
      </c>
      <c r="G77" s="292">
        <f>J77-F77</f>
        <v>295580399</v>
      </c>
      <c r="H77" s="292"/>
      <c r="J77" s="286">
        <v>540880399</v>
      </c>
    </row>
    <row r="78" spans="3:12" s="275" customFormat="1" x14ac:dyDescent="0.4">
      <c r="C78" s="284" t="s">
        <v>475</v>
      </c>
      <c r="D78" s="292">
        <f>SUM(E78:H78)</f>
        <v>-112856200</v>
      </c>
      <c r="E78" s="292"/>
      <c r="F78" s="292"/>
      <c r="G78" s="292">
        <f>J78+K78</f>
        <v>-112856200</v>
      </c>
      <c r="H78" s="292"/>
      <c r="J78" s="286">
        <v>1018800</v>
      </c>
      <c r="K78" s="294">
        <v>-113875000</v>
      </c>
    </row>
    <row r="79" spans="3:12" s="275" customFormat="1" x14ac:dyDescent="0.4">
      <c r="C79" s="284" t="s">
        <v>364</v>
      </c>
      <c r="D79" s="292">
        <f>SUM(E79:H79)</f>
        <v>7101091972</v>
      </c>
      <c r="E79" s="292"/>
      <c r="F79" s="292"/>
      <c r="G79" s="292"/>
      <c r="H79" s="292">
        <f>J79+K79</f>
        <v>7101091972</v>
      </c>
      <c r="J79" s="286">
        <v>7214966972</v>
      </c>
      <c r="K79" s="294">
        <v>-113875000</v>
      </c>
    </row>
    <row r="80" spans="3:12" s="275" customFormat="1" x14ac:dyDescent="0.4">
      <c r="C80" s="289" t="s">
        <v>330</v>
      </c>
      <c r="D80" s="292">
        <f>SUM(D76:D79)</f>
        <v>7903600049</v>
      </c>
      <c r="E80" s="292">
        <f t="shared" ref="E80:H80" si="9">SUM(E76:E79)</f>
        <v>0</v>
      </c>
      <c r="F80" s="292">
        <f t="shared" si="9"/>
        <v>245300000</v>
      </c>
      <c r="G80" s="292">
        <f t="shared" si="9"/>
        <v>425491862</v>
      </c>
      <c r="H80" s="292">
        <f t="shared" si="9"/>
        <v>7232808187</v>
      </c>
      <c r="J80" s="286"/>
    </row>
    <row r="81" spans="5:7" x14ac:dyDescent="0.4">
      <c r="E81" s="275">
        <v>0</v>
      </c>
      <c r="F81" s="294">
        <v>245300000</v>
      </c>
      <c r="G81" s="294">
        <v>637294862</v>
      </c>
    </row>
    <row r="82" spans="5:7" x14ac:dyDescent="0.4">
      <c r="G82" s="294">
        <v>-211803000</v>
      </c>
    </row>
  </sheetData>
  <mergeCells count="26">
    <mergeCell ref="C64:C65"/>
    <mergeCell ref="D64:D65"/>
    <mergeCell ref="E64:H64"/>
    <mergeCell ref="C74:C75"/>
    <mergeCell ref="D74:D75"/>
    <mergeCell ref="E74:H74"/>
    <mergeCell ref="C44:C45"/>
    <mergeCell ref="D44:D45"/>
    <mergeCell ref="E44:H44"/>
    <mergeCell ref="C54:C55"/>
    <mergeCell ref="D54:D55"/>
    <mergeCell ref="E54:H54"/>
    <mergeCell ref="C24:C25"/>
    <mergeCell ref="D24:D25"/>
    <mergeCell ref="E24:H24"/>
    <mergeCell ref="C34:C35"/>
    <mergeCell ref="D34:D35"/>
    <mergeCell ref="E34:H34"/>
    <mergeCell ref="C2:E2"/>
    <mergeCell ref="F2:H2"/>
    <mergeCell ref="C3:C4"/>
    <mergeCell ref="D3:D4"/>
    <mergeCell ref="E3:H3"/>
    <mergeCell ref="C14:C15"/>
    <mergeCell ref="D14:D15"/>
    <mergeCell ref="E14:H14"/>
  </mergeCells>
  <phoneticPr fontId="10"/>
  <printOptions horizontalCentered="1"/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A9BA5-A427-485C-B176-41670531B453}">
  <dimension ref="A1:C9"/>
  <sheetViews>
    <sheetView view="pageBreakPreview" zoomScale="200" zoomScaleNormal="178" zoomScaleSheetLayoutView="200" workbookViewId="0">
      <selection activeCell="H10" sqref="H10"/>
    </sheetView>
  </sheetViews>
  <sheetFormatPr defaultColWidth="9" defaultRowHeight="13.5" x14ac:dyDescent="0.4"/>
  <cols>
    <col min="1" max="1" width="0.375" style="58" customWidth="1"/>
    <col min="2" max="2" width="20.625" style="58" customWidth="1"/>
    <col min="3" max="3" width="10.625" style="98" customWidth="1"/>
    <col min="4" max="4" width="0.375" style="58" customWidth="1"/>
    <col min="5" max="16384" width="9" style="58"/>
  </cols>
  <sheetData>
    <row r="1" spans="1:3" ht="24.75" customHeight="1" x14ac:dyDescent="0.4"/>
    <row r="2" spans="1:3" ht="10.5" customHeight="1" x14ac:dyDescent="0.4">
      <c r="B2" s="295" t="s">
        <v>476</v>
      </c>
      <c r="C2" s="295"/>
    </row>
    <row r="3" spans="1:3" ht="9.75" customHeight="1" x14ac:dyDescent="0.4">
      <c r="B3" s="296" t="s">
        <v>477</v>
      </c>
      <c r="C3" s="297" t="s">
        <v>213</v>
      </c>
    </row>
    <row r="4" spans="1:3" ht="18.95" customHeight="1" x14ac:dyDescent="0.4">
      <c r="A4" s="60"/>
      <c r="B4" s="298" t="s">
        <v>246</v>
      </c>
      <c r="C4" s="299" t="s">
        <v>362</v>
      </c>
    </row>
    <row r="5" spans="1:3" ht="15" customHeight="1" x14ac:dyDescent="0.4">
      <c r="A5" s="60"/>
      <c r="B5" s="300" t="s">
        <v>478</v>
      </c>
      <c r="C5" s="301">
        <v>0</v>
      </c>
    </row>
    <row r="6" spans="1:3" ht="15" customHeight="1" x14ac:dyDescent="0.4">
      <c r="A6" s="60"/>
      <c r="B6" s="300" t="s">
        <v>479</v>
      </c>
      <c r="C6" s="301">
        <v>4748349706</v>
      </c>
    </row>
    <row r="7" spans="1:3" ht="15" customHeight="1" x14ac:dyDescent="0.4">
      <c r="A7" s="60"/>
      <c r="B7" s="300" t="s">
        <v>480</v>
      </c>
      <c r="C7" s="301">
        <v>0</v>
      </c>
    </row>
    <row r="8" spans="1:3" ht="15" customHeight="1" x14ac:dyDescent="0.4">
      <c r="A8" s="60"/>
      <c r="B8" s="302" t="s">
        <v>226</v>
      </c>
      <c r="C8" s="301">
        <f>SUM(C5:C7)</f>
        <v>4748349706</v>
      </c>
    </row>
    <row r="9" spans="1:3" ht="1.9" customHeight="1" x14ac:dyDescent="0.4"/>
  </sheetData>
  <mergeCells count="1">
    <mergeCell ref="B2:C2"/>
  </mergeCells>
  <phoneticPr fontId="10"/>
  <printOptions horizontalCentered="1"/>
  <pageMargins left="0.19685039370078741" right="0.19685039370078741" top="0.19685039370078741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workbookViewId="0"/>
  </sheetViews>
  <sheetFormatPr defaultColWidth="8.875" defaultRowHeight="11.25" x14ac:dyDescent="0.15"/>
  <cols>
    <col min="1" max="1" width="42.875" style="11" customWidth="1"/>
    <col min="2" max="3" width="8.875" style="11" hidden="1" customWidth="1"/>
    <col min="4" max="4" width="10.875" style="11" customWidth="1"/>
    <col min="5" max="5" width="15.875" style="11" customWidth="1"/>
    <col min="6" max="7" width="30.875" style="11" customWidth="1"/>
    <col min="8" max="16384" width="8.875" style="11"/>
  </cols>
  <sheetData>
    <row r="1" spans="1:5" ht="17.100000000000001" customHeight="1" x14ac:dyDescent="0.15">
      <c r="E1" s="9" t="s">
        <v>74</v>
      </c>
    </row>
    <row r="2" spans="1:5" ht="21" x14ac:dyDescent="0.15">
      <c r="A2" s="13" t="s">
        <v>75</v>
      </c>
      <c r="B2" s="14"/>
      <c r="C2" s="14"/>
      <c r="D2" s="14"/>
      <c r="E2" s="14"/>
    </row>
    <row r="3" spans="1:5" ht="13.5" x14ac:dyDescent="0.15">
      <c r="A3" s="15" t="s">
        <v>76</v>
      </c>
      <c r="B3" s="14"/>
      <c r="C3" s="14"/>
      <c r="D3" s="14"/>
      <c r="E3" s="14"/>
    </row>
    <row r="4" spans="1:5" ht="13.5" x14ac:dyDescent="0.15">
      <c r="A4" s="15" t="s">
        <v>77</v>
      </c>
      <c r="B4" s="14"/>
      <c r="C4" s="14"/>
      <c r="D4" s="14"/>
      <c r="E4" s="14"/>
    </row>
    <row r="5" spans="1:5" ht="17.100000000000001" customHeight="1" x14ac:dyDescent="0.15">
      <c r="E5" s="12" t="s">
        <v>3</v>
      </c>
    </row>
    <row r="6" spans="1:5" ht="27" customHeight="1" x14ac:dyDescent="0.15">
      <c r="A6" s="16" t="s">
        <v>4</v>
      </c>
      <c r="B6" s="16"/>
      <c r="C6" s="16"/>
      <c r="D6" s="16" t="s">
        <v>5</v>
      </c>
      <c r="E6" s="16"/>
    </row>
    <row r="7" spans="1:5" ht="17.100000000000001" customHeight="1" x14ac:dyDescent="0.15">
      <c r="A7" s="17" t="s">
        <v>78</v>
      </c>
      <c r="B7" s="17"/>
      <c r="C7" s="17"/>
      <c r="D7" s="18">
        <v>48028</v>
      </c>
      <c r="E7" s="19"/>
    </row>
    <row r="8" spans="1:5" ht="17.100000000000001" customHeight="1" x14ac:dyDescent="0.15">
      <c r="A8" s="17" t="s">
        <v>79</v>
      </c>
      <c r="B8" s="17"/>
      <c r="C8" s="17"/>
      <c r="D8" s="18">
        <v>18904</v>
      </c>
      <c r="E8" s="19"/>
    </row>
    <row r="9" spans="1:5" ht="17.100000000000001" customHeight="1" x14ac:dyDescent="0.15">
      <c r="A9" s="17" t="s">
        <v>80</v>
      </c>
      <c r="B9" s="17"/>
      <c r="C9" s="17"/>
      <c r="D9" s="18">
        <v>5979</v>
      </c>
      <c r="E9" s="19"/>
    </row>
    <row r="10" spans="1:5" ht="17.100000000000001" customHeight="1" x14ac:dyDescent="0.15">
      <c r="A10" s="17" t="s">
        <v>81</v>
      </c>
      <c r="B10" s="17"/>
      <c r="C10" s="17"/>
      <c r="D10" s="18">
        <v>5452</v>
      </c>
      <c r="E10" s="19"/>
    </row>
    <row r="11" spans="1:5" ht="17.100000000000001" customHeight="1" x14ac:dyDescent="0.15">
      <c r="A11" s="17" t="s">
        <v>82</v>
      </c>
      <c r="B11" s="17"/>
      <c r="C11" s="17"/>
      <c r="D11" s="18">
        <v>372</v>
      </c>
      <c r="E11" s="19"/>
    </row>
    <row r="12" spans="1:5" ht="17.100000000000001" customHeight="1" x14ac:dyDescent="0.15">
      <c r="A12" s="17" t="s">
        <v>83</v>
      </c>
      <c r="B12" s="17"/>
      <c r="C12" s="17"/>
      <c r="D12" s="18" t="s">
        <v>12</v>
      </c>
      <c r="E12" s="19"/>
    </row>
    <row r="13" spans="1:5" ht="17.100000000000001" customHeight="1" x14ac:dyDescent="0.15">
      <c r="A13" s="17" t="s">
        <v>23</v>
      </c>
      <c r="B13" s="17"/>
      <c r="C13" s="17"/>
      <c r="D13" s="18">
        <v>155</v>
      </c>
      <c r="E13" s="19"/>
    </row>
    <row r="14" spans="1:5" ht="17.100000000000001" customHeight="1" x14ac:dyDescent="0.15">
      <c r="A14" s="17" t="s">
        <v>84</v>
      </c>
      <c r="B14" s="17"/>
      <c r="C14" s="17"/>
      <c r="D14" s="18">
        <v>12098</v>
      </c>
      <c r="E14" s="19"/>
    </row>
    <row r="15" spans="1:5" ht="17.100000000000001" customHeight="1" x14ac:dyDescent="0.15">
      <c r="A15" s="17" t="s">
        <v>85</v>
      </c>
      <c r="B15" s="17"/>
      <c r="C15" s="17"/>
      <c r="D15" s="18">
        <v>4896</v>
      </c>
      <c r="E15" s="19"/>
    </row>
    <row r="16" spans="1:5" ht="17.100000000000001" customHeight="1" x14ac:dyDescent="0.15">
      <c r="A16" s="17" t="s">
        <v>86</v>
      </c>
      <c r="B16" s="17"/>
      <c r="C16" s="17"/>
      <c r="D16" s="18">
        <v>337</v>
      </c>
      <c r="E16" s="19"/>
    </row>
    <row r="17" spans="1:5" ht="17.100000000000001" customHeight="1" x14ac:dyDescent="0.15">
      <c r="A17" s="17" t="s">
        <v>87</v>
      </c>
      <c r="B17" s="17"/>
      <c r="C17" s="17"/>
      <c r="D17" s="18">
        <v>6865</v>
      </c>
      <c r="E17" s="19"/>
    </row>
    <row r="18" spans="1:5" ht="17.100000000000001" customHeight="1" x14ac:dyDescent="0.15">
      <c r="A18" s="17" t="s">
        <v>23</v>
      </c>
      <c r="B18" s="17"/>
      <c r="C18" s="17"/>
      <c r="D18" s="18" t="s">
        <v>12</v>
      </c>
      <c r="E18" s="19"/>
    </row>
    <row r="19" spans="1:5" ht="17.100000000000001" customHeight="1" x14ac:dyDescent="0.15">
      <c r="A19" s="17" t="s">
        <v>88</v>
      </c>
      <c r="B19" s="17"/>
      <c r="C19" s="17"/>
      <c r="D19" s="18">
        <v>826</v>
      </c>
      <c r="E19" s="19"/>
    </row>
    <row r="20" spans="1:5" ht="17.100000000000001" customHeight="1" x14ac:dyDescent="0.15">
      <c r="A20" s="17" t="s">
        <v>89</v>
      </c>
      <c r="B20" s="17"/>
      <c r="C20" s="17"/>
      <c r="D20" s="18">
        <v>367</v>
      </c>
      <c r="E20" s="19"/>
    </row>
    <row r="21" spans="1:5" ht="17.100000000000001" customHeight="1" x14ac:dyDescent="0.15">
      <c r="A21" s="17" t="s">
        <v>90</v>
      </c>
      <c r="B21" s="17"/>
      <c r="C21" s="17"/>
      <c r="D21" s="18">
        <v>6</v>
      </c>
      <c r="E21" s="19"/>
    </row>
    <row r="22" spans="1:5" ht="17.100000000000001" customHeight="1" x14ac:dyDescent="0.15">
      <c r="A22" s="17" t="s">
        <v>23</v>
      </c>
      <c r="B22" s="17"/>
      <c r="C22" s="17"/>
      <c r="D22" s="18">
        <v>454</v>
      </c>
      <c r="E22" s="19"/>
    </row>
    <row r="23" spans="1:5" ht="17.100000000000001" customHeight="1" x14ac:dyDescent="0.15">
      <c r="A23" s="17" t="s">
        <v>91</v>
      </c>
      <c r="B23" s="17"/>
      <c r="C23" s="17"/>
      <c r="D23" s="18">
        <v>29124</v>
      </c>
      <c r="E23" s="19"/>
    </row>
    <row r="24" spans="1:5" ht="17.100000000000001" customHeight="1" x14ac:dyDescent="0.15">
      <c r="A24" s="17" t="s">
        <v>92</v>
      </c>
      <c r="B24" s="17"/>
      <c r="C24" s="17"/>
      <c r="D24" s="18">
        <v>22890</v>
      </c>
      <c r="E24" s="19"/>
    </row>
    <row r="25" spans="1:5" ht="17.100000000000001" customHeight="1" x14ac:dyDescent="0.15">
      <c r="A25" s="17" t="s">
        <v>93</v>
      </c>
      <c r="B25" s="17"/>
      <c r="C25" s="17"/>
      <c r="D25" s="18">
        <v>5672</v>
      </c>
      <c r="E25" s="19"/>
    </row>
    <row r="26" spans="1:5" ht="17.100000000000001" customHeight="1" x14ac:dyDescent="0.15">
      <c r="A26" s="17" t="s">
        <v>31</v>
      </c>
      <c r="B26" s="17"/>
      <c r="C26" s="17"/>
      <c r="D26" s="18">
        <v>563</v>
      </c>
      <c r="E26" s="19"/>
    </row>
    <row r="27" spans="1:5" ht="17.100000000000001" customHeight="1" x14ac:dyDescent="0.15">
      <c r="A27" s="17" t="s">
        <v>94</v>
      </c>
      <c r="B27" s="17"/>
      <c r="C27" s="17"/>
      <c r="D27" s="18">
        <v>2655</v>
      </c>
      <c r="E27" s="19"/>
    </row>
    <row r="28" spans="1:5" ht="17.100000000000001" customHeight="1" x14ac:dyDescent="0.15">
      <c r="A28" s="17" t="s">
        <v>95</v>
      </c>
      <c r="B28" s="17"/>
      <c r="C28" s="17"/>
      <c r="D28" s="18">
        <v>1159</v>
      </c>
      <c r="E28" s="19"/>
    </row>
    <row r="29" spans="1:5" ht="17.100000000000001" customHeight="1" x14ac:dyDescent="0.15">
      <c r="A29" s="17" t="s">
        <v>49</v>
      </c>
      <c r="B29" s="17"/>
      <c r="C29" s="17"/>
      <c r="D29" s="18">
        <v>1496</v>
      </c>
      <c r="E29" s="19"/>
    </row>
    <row r="30" spans="1:5" ht="17.100000000000001" customHeight="1" x14ac:dyDescent="0.15">
      <c r="A30" s="20" t="s">
        <v>96</v>
      </c>
      <c r="B30" s="20"/>
      <c r="C30" s="20"/>
      <c r="D30" s="21">
        <v>45374</v>
      </c>
      <c r="E30" s="22"/>
    </row>
    <row r="31" spans="1:5" ht="17.100000000000001" customHeight="1" x14ac:dyDescent="0.15">
      <c r="A31" s="17" t="s">
        <v>97</v>
      </c>
      <c r="B31" s="17"/>
      <c r="C31" s="17"/>
      <c r="D31" s="18">
        <v>421</v>
      </c>
      <c r="E31" s="19"/>
    </row>
    <row r="32" spans="1:5" ht="17.100000000000001" customHeight="1" x14ac:dyDescent="0.15">
      <c r="A32" s="17" t="s">
        <v>98</v>
      </c>
      <c r="B32" s="17"/>
      <c r="C32" s="17"/>
      <c r="D32" s="18">
        <v>375</v>
      </c>
      <c r="E32" s="19"/>
    </row>
    <row r="33" spans="1:5" ht="17.100000000000001" customHeight="1" x14ac:dyDescent="0.15">
      <c r="A33" s="17" t="s">
        <v>99</v>
      </c>
      <c r="B33" s="17"/>
      <c r="C33" s="17"/>
      <c r="D33" s="18">
        <v>27</v>
      </c>
      <c r="E33" s="19"/>
    </row>
    <row r="34" spans="1:5" ht="17.100000000000001" customHeight="1" x14ac:dyDescent="0.15">
      <c r="A34" s="17" t="s">
        <v>100</v>
      </c>
      <c r="B34" s="17"/>
      <c r="C34" s="17"/>
      <c r="D34" s="18" t="s">
        <v>12</v>
      </c>
      <c r="E34" s="19"/>
    </row>
    <row r="35" spans="1:5" ht="17.100000000000001" customHeight="1" x14ac:dyDescent="0.15">
      <c r="A35" s="17" t="s">
        <v>49</v>
      </c>
      <c r="B35" s="17"/>
      <c r="C35" s="17"/>
      <c r="D35" s="18">
        <v>20</v>
      </c>
      <c r="E35" s="19"/>
    </row>
    <row r="36" spans="1:5" ht="17.100000000000001" customHeight="1" x14ac:dyDescent="0.15">
      <c r="A36" s="17" t="s">
        <v>101</v>
      </c>
      <c r="B36" s="17"/>
      <c r="C36" s="17"/>
      <c r="D36" s="18">
        <v>64</v>
      </c>
      <c r="E36" s="19"/>
    </row>
    <row r="37" spans="1:5" ht="17.100000000000001" customHeight="1" x14ac:dyDescent="0.15">
      <c r="A37" s="17" t="s">
        <v>102</v>
      </c>
      <c r="B37" s="17"/>
      <c r="C37" s="17"/>
      <c r="D37" s="18">
        <v>12</v>
      </c>
      <c r="E37" s="19"/>
    </row>
    <row r="38" spans="1:5" ht="17.100000000000001" customHeight="1" x14ac:dyDescent="0.15">
      <c r="A38" s="17" t="s">
        <v>49</v>
      </c>
      <c r="B38" s="17"/>
      <c r="C38" s="17"/>
      <c r="D38" s="18">
        <v>53</v>
      </c>
      <c r="E38" s="19"/>
    </row>
    <row r="39" spans="1:5" ht="17.100000000000001" customHeight="1" x14ac:dyDescent="0.15">
      <c r="A39" s="20" t="s">
        <v>103</v>
      </c>
      <c r="B39" s="20"/>
      <c r="C39" s="20"/>
      <c r="D39" s="21">
        <v>45730</v>
      </c>
      <c r="E39" s="22"/>
    </row>
    <row r="40" spans="1:5" ht="17.100000000000001" customHeight="1" x14ac:dyDescent="0.15">
      <c r="A40" s="5"/>
      <c r="B40" s="5"/>
      <c r="C40" s="5"/>
      <c r="D40" s="5"/>
      <c r="E40" s="5"/>
    </row>
    <row r="41" spans="1:5" x14ac:dyDescent="0.15">
      <c r="A41" s="10"/>
    </row>
    <row r="42" spans="1:5" x14ac:dyDescent="0.15">
      <c r="A42" s="10"/>
    </row>
    <row r="43" spans="1:5" x14ac:dyDescent="0.15">
      <c r="A43" s="10"/>
    </row>
  </sheetData>
  <mergeCells count="71">
    <mergeCell ref="A37:C37"/>
    <mergeCell ref="D37:E37"/>
    <mergeCell ref="A38:C38"/>
    <mergeCell ref="D38:E38"/>
    <mergeCell ref="A39:C39"/>
    <mergeCell ref="D39:E39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8:C28"/>
    <mergeCell ref="D28:E28"/>
    <mergeCell ref="A29:C29"/>
    <mergeCell ref="D29:E29"/>
    <mergeCell ref="A30:C30"/>
    <mergeCell ref="D30:E30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2:E2"/>
    <mergeCell ref="A3:E3"/>
    <mergeCell ref="A4:E4"/>
    <mergeCell ref="A6:C6"/>
    <mergeCell ref="D6:E6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9"/>
  <sheetViews>
    <sheetView workbookViewId="0"/>
  </sheetViews>
  <sheetFormatPr defaultColWidth="8.875" defaultRowHeight="11.25" x14ac:dyDescent="0.15"/>
  <cols>
    <col min="1" max="1" width="30.875" style="11" customWidth="1"/>
    <col min="2" max="7" width="18.875" style="11" customWidth="1"/>
    <col min="8" max="16384" width="8.875" style="11"/>
  </cols>
  <sheetData>
    <row r="1" spans="1:5" ht="17.100000000000001" customHeight="1" x14ac:dyDescent="0.15">
      <c r="E1" s="9" t="s">
        <v>104</v>
      </c>
    </row>
    <row r="2" spans="1:5" ht="21" x14ac:dyDescent="0.15">
      <c r="A2" s="13" t="s">
        <v>105</v>
      </c>
      <c r="B2" s="14"/>
      <c r="C2" s="14"/>
      <c r="D2" s="14"/>
      <c r="E2" s="14"/>
    </row>
    <row r="3" spans="1:5" ht="13.5" x14ac:dyDescent="0.15">
      <c r="A3" s="15" t="s">
        <v>76</v>
      </c>
      <c r="B3" s="14"/>
      <c r="C3" s="14"/>
      <c r="D3" s="14"/>
      <c r="E3" s="14"/>
    </row>
    <row r="4" spans="1:5" ht="13.5" x14ac:dyDescent="0.15">
      <c r="A4" s="15" t="s">
        <v>77</v>
      </c>
      <c r="B4" s="14"/>
      <c r="C4" s="14"/>
      <c r="D4" s="14"/>
      <c r="E4" s="14"/>
    </row>
    <row r="5" spans="1:5" ht="17.100000000000001" customHeight="1" x14ac:dyDescent="0.15">
      <c r="E5" s="12" t="s">
        <v>3</v>
      </c>
    </row>
    <row r="6" spans="1:5" ht="27" customHeight="1" x14ac:dyDescent="0.15">
      <c r="A6" s="6" t="s">
        <v>4</v>
      </c>
      <c r="B6" s="6" t="s">
        <v>106</v>
      </c>
      <c r="C6" s="6" t="s">
        <v>107</v>
      </c>
      <c r="D6" s="6" t="s">
        <v>108</v>
      </c>
      <c r="E6" s="6" t="s">
        <v>109</v>
      </c>
    </row>
    <row r="7" spans="1:5" ht="17.100000000000001" customHeight="1" x14ac:dyDescent="0.15">
      <c r="A7" s="1" t="s">
        <v>110</v>
      </c>
      <c r="B7" s="4">
        <v>100063</v>
      </c>
      <c r="C7" s="4">
        <v>148000</v>
      </c>
      <c r="D7" s="4">
        <v>-47937</v>
      </c>
      <c r="E7" s="4" t="s">
        <v>12</v>
      </c>
    </row>
    <row r="8" spans="1:5" ht="17.100000000000001" customHeight="1" x14ac:dyDescent="0.15">
      <c r="A8" s="2" t="s">
        <v>111</v>
      </c>
      <c r="B8" s="7">
        <v>-45730</v>
      </c>
      <c r="C8" s="3"/>
      <c r="D8" s="7">
        <v>-45730</v>
      </c>
      <c r="E8" s="7" t="s">
        <v>12</v>
      </c>
    </row>
    <row r="9" spans="1:5" ht="17.100000000000001" customHeight="1" x14ac:dyDescent="0.15">
      <c r="A9" s="2" t="s">
        <v>112</v>
      </c>
      <c r="B9" s="7">
        <v>42997</v>
      </c>
      <c r="C9" s="3"/>
      <c r="D9" s="7">
        <v>42997</v>
      </c>
      <c r="E9" s="7" t="s">
        <v>12</v>
      </c>
    </row>
    <row r="10" spans="1:5" ht="17.100000000000001" customHeight="1" x14ac:dyDescent="0.15">
      <c r="A10" s="2" t="s">
        <v>113</v>
      </c>
      <c r="B10" s="7">
        <v>26180</v>
      </c>
      <c r="C10" s="3"/>
      <c r="D10" s="7">
        <v>26180</v>
      </c>
      <c r="E10" s="7" t="s">
        <v>12</v>
      </c>
    </row>
    <row r="11" spans="1:5" ht="17.100000000000001" customHeight="1" x14ac:dyDescent="0.15">
      <c r="A11" s="2" t="s">
        <v>114</v>
      </c>
      <c r="B11" s="7">
        <v>16818</v>
      </c>
      <c r="C11" s="3"/>
      <c r="D11" s="7">
        <v>16818</v>
      </c>
      <c r="E11" s="7" t="s">
        <v>12</v>
      </c>
    </row>
    <row r="12" spans="1:5" ht="17.100000000000001" customHeight="1" x14ac:dyDescent="0.15">
      <c r="A12" s="1" t="s">
        <v>115</v>
      </c>
      <c r="B12" s="4">
        <v>-2733</v>
      </c>
      <c r="C12" s="8"/>
      <c r="D12" s="4">
        <v>-2733</v>
      </c>
      <c r="E12" s="4" t="s">
        <v>12</v>
      </c>
    </row>
    <row r="13" spans="1:5" ht="17.100000000000001" customHeight="1" x14ac:dyDescent="0.15">
      <c r="A13" s="2" t="s">
        <v>116</v>
      </c>
      <c r="B13" s="3"/>
      <c r="C13" s="7">
        <v>-3322</v>
      </c>
      <c r="D13" s="7">
        <v>3322</v>
      </c>
      <c r="E13" s="3"/>
    </row>
    <row r="14" spans="1:5" ht="17.100000000000001" customHeight="1" x14ac:dyDescent="0.15">
      <c r="A14" s="2" t="s">
        <v>117</v>
      </c>
      <c r="B14" s="3"/>
      <c r="C14" s="7">
        <v>5400</v>
      </c>
      <c r="D14" s="7">
        <v>-5400</v>
      </c>
      <c r="E14" s="3"/>
    </row>
    <row r="15" spans="1:5" ht="17.100000000000001" customHeight="1" x14ac:dyDescent="0.15">
      <c r="A15" s="2" t="s">
        <v>118</v>
      </c>
      <c r="B15" s="3"/>
      <c r="C15" s="7">
        <v>-6871</v>
      </c>
      <c r="D15" s="7">
        <v>6683</v>
      </c>
      <c r="E15" s="3"/>
    </row>
    <row r="16" spans="1:5" ht="17.100000000000001" customHeight="1" x14ac:dyDescent="0.15">
      <c r="A16" s="2" t="s">
        <v>119</v>
      </c>
      <c r="B16" s="3"/>
      <c r="C16" s="7">
        <v>1046</v>
      </c>
      <c r="D16" s="7">
        <v>-1046</v>
      </c>
      <c r="E16" s="3"/>
    </row>
    <row r="17" spans="1:5" ht="17.100000000000001" customHeight="1" x14ac:dyDescent="0.15">
      <c r="A17" s="2" t="s">
        <v>120</v>
      </c>
      <c r="B17" s="3"/>
      <c r="C17" s="7">
        <v>-2897</v>
      </c>
      <c r="D17" s="7">
        <v>3085</v>
      </c>
      <c r="E17" s="3"/>
    </row>
    <row r="18" spans="1:5" ht="17.100000000000001" customHeight="1" x14ac:dyDescent="0.15">
      <c r="A18" s="2" t="s">
        <v>121</v>
      </c>
      <c r="B18" s="7">
        <v>32</v>
      </c>
      <c r="C18" s="7">
        <v>32</v>
      </c>
      <c r="D18" s="3"/>
      <c r="E18" s="3"/>
    </row>
    <row r="19" spans="1:5" ht="17.100000000000001" customHeight="1" x14ac:dyDescent="0.15">
      <c r="A19" s="2" t="s">
        <v>122</v>
      </c>
      <c r="B19" s="7">
        <v>600</v>
      </c>
      <c r="C19" s="7">
        <v>600</v>
      </c>
      <c r="D19" s="3"/>
      <c r="E19" s="3"/>
    </row>
    <row r="20" spans="1:5" ht="17.100000000000001" customHeight="1" x14ac:dyDescent="0.15">
      <c r="A20" s="2" t="s">
        <v>123</v>
      </c>
      <c r="B20" s="3"/>
      <c r="C20" s="3"/>
      <c r="D20" s="7" t="s">
        <v>12</v>
      </c>
      <c r="E20" s="7" t="s">
        <v>12</v>
      </c>
    </row>
    <row r="21" spans="1:5" ht="17.100000000000001" customHeight="1" x14ac:dyDescent="0.15">
      <c r="A21" s="2" t="s">
        <v>124</v>
      </c>
      <c r="B21" s="3"/>
      <c r="C21" s="3"/>
      <c r="D21" s="7" t="s">
        <v>12</v>
      </c>
      <c r="E21" s="7" t="s">
        <v>12</v>
      </c>
    </row>
    <row r="22" spans="1:5" ht="17.100000000000001" customHeight="1" x14ac:dyDescent="0.15">
      <c r="A22" s="2" t="s">
        <v>125</v>
      </c>
      <c r="B22" s="7" t="s">
        <v>12</v>
      </c>
      <c r="C22" s="7" t="s">
        <v>12</v>
      </c>
      <c r="D22" s="7" t="s">
        <v>12</v>
      </c>
      <c r="E22" s="7" t="s">
        <v>12</v>
      </c>
    </row>
    <row r="23" spans="1:5" ht="17.100000000000001" customHeight="1" x14ac:dyDescent="0.15">
      <c r="A23" s="2" t="s">
        <v>126</v>
      </c>
      <c r="B23" s="7">
        <v>7101</v>
      </c>
      <c r="C23" s="7">
        <v>19870</v>
      </c>
      <c r="D23" s="7">
        <v>-12768</v>
      </c>
      <c r="E23" s="3"/>
    </row>
    <row r="24" spans="1:5" ht="17.100000000000001" customHeight="1" x14ac:dyDescent="0.15">
      <c r="A24" s="1" t="s">
        <v>127</v>
      </c>
      <c r="B24" s="4">
        <v>5000</v>
      </c>
      <c r="C24" s="4">
        <v>17179</v>
      </c>
      <c r="D24" s="4">
        <v>-12179</v>
      </c>
      <c r="E24" s="4" t="s">
        <v>12</v>
      </c>
    </row>
    <row r="25" spans="1:5" ht="17.100000000000001" customHeight="1" x14ac:dyDescent="0.15">
      <c r="A25" s="1" t="s">
        <v>128</v>
      </c>
      <c r="B25" s="4">
        <v>105063</v>
      </c>
      <c r="C25" s="4">
        <v>165179</v>
      </c>
      <c r="D25" s="4">
        <v>-60116</v>
      </c>
      <c r="E25" s="4" t="s">
        <v>12</v>
      </c>
    </row>
    <row r="26" spans="1:5" ht="17.100000000000001" customHeight="1" x14ac:dyDescent="0.15">
      <c r="A26" s="5"/>
      <c r="B26" s="5"/>
      <c r="C26" s="5"/>
      <c r="D26" s="5"/>
      <c r="E26" s="5"/>
    </row>
    <row r="27" spans="1:5" x14ac:dyDescent="0.15">
      <c r="A27" s="10"/>
    </row>
    <row r="28" spans="1:5" x14ac:dyDescent="0.15">
      <c r="A28" s="10"/>
    </row>
    <row r="29" spans="1:5" x14ac:dyDescent="0.15">
      <c r="A29" s="10"/>
    </row>
  </sheetData>
  <mergeCells count="3">
    <mergeCell ref="A2:E2"/>
    <mergeCell ref="A3:E3"/>
    <mergeCell ref="A4:E4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2"/>
  <sheetViews>
    <sheetView workbookViewId="0"/>
  </sheetViews>
  <sheetFormatPr defaultColWidth="8.875" defaultRowHeight="11.25" x14ac:dyDescent="0.15"/>
  <cols>
    <col min="1" max="1" width="42.875" style="11" customWidth="1"/>
    <col min="2" max="3" width="8.875" style="11" hidden="1" customWidth="1"/>
    <col min="4" max="4" width="10.875" style="11" customWidth="1"/>
    <col min="5" max="5" width="15.875" style="11" customWidth="1"/>
    <col min="6" max="7" width="30.875" style="11" customWidth="1"/>
    <col min="8" max="16384" width="8.875" style="11"/>
  </cols>
  <sheetData>
    <row r="1" spans="1:5" ht="17.100000000000001" customHeight="1" x14ac:dyDescent="0.15">
      <c r="E1" s="9" t="s">
        <v>129</v>
      </c>
    </row>
    <row r="2" spans="1:5" ht="21" x14ac:dyDescent="0.15">
      <c r="A2" s="13" t="s">
        <v>130</v>
      </c>
      <c r="B2" s="14"/>
      <c r="C2" s="14"/>
      <c r="D2" s="14"/>
      <c r="E2" s="14"/>
    </row>
    <row r="3" spans="1:5" ht="13.5" x14ac:dyDescent="0.15">
      <c r="A3" s="15" t="s">
        <v>76</v>
      </c>
      <c r="B3" s="14"/>
      <c r="C3" s="14"/>
      <c r="D3" s="14"/>
      <c r="E3" s="14"/>
    </row>
    <row r="4" spans="1:5" ht="13.5" x14ac:dyDescent="0.15">
      <c r="A4" s="15" t="s">
        <v>77</v>
      </c>
      <c r="B4" s="14"/>
      <c r="C4" s="14"/>
      <c r="D4" s="14"/>
      <c r="E4" s="14"/>
    </row>
    <row r="5" spans="1:5" ht="17.100000000000001" customHeight="1" x14ac:dyDescent="0.15">
      <c r="E5" s="12" t="s">
        <v>3</v>
      </c>
    </row>
    <row r="6" spans="1:5" ht="27" customHeight="1" x14ac:dyDescent="0.15">
      <c r="A6" s="16" t="s">
        <v>4</v>
      </c>
      <c r="B6" s="16"/>
      <c r="C6" s="16"/>
      <c r="D6" s="16" t="s">
        <v>5</v>
      </c>
      <c r="E6" s="16"/>
    </row>
    <row r="7" spans="1:5" ht="17.100000000000001" customHeight="1" x14ac:dyDescent="0.15">
      <c r="A7" s="17" t="s">
        <v>131</v>
      </c>
      <c r="B7" s="17"/>
      <c r="C7" s="17"/>
      <c r="D7" s="19"/>
      <c r="E7" s="19"/>
    </row>
    <row r="8" spans="1:5" ht="17.100000000000001" customHeight="1" x14ac:dyDescent="0.15">
      <c r="A8" s="17" t="s">
        <v>132</v>
      </c>
      <c r="B8" s="17"/>
      <c r="C8" s="17"/>
      <c r="D8" s="18">
        <v>40674</v>
      </c>
      <c r="E8" s="19"/>
    </row>
    <row r="9" spans="1:5" ht="17.100000000000001" customHeight="1" x14ac:dyDescent="0.15">
      <c r="A9" s="17" t="s">
        <v>133</v>
      </c>
      <c r="B9" s="17"/>
      <c r="C9" s="17"/>
      <c r="D9" s="18">
        <v>11725</v>
      </c>
      <c r="E9" s="19"/>
    </row>
    <row r="10" spans="1:5" ht="17.100000000000001" customHeight="1" x14ac:dyDescent="0.15">
      <c r="A10" s="17" t="s">
        <v>134</v>
      </c>
      <c r="B10" s="17"/>
      <c r="C10" s="17"/>
      <c r="D10" s="18">
        <v>5963</v>
      </c>
      <c r="E10" s="19"/>
    </row>
    <row r="11" spans="1:5" ht="17.100000000000001" customHeight="1" x14ac:dyDescent="0.15">
      <c r="A11" s="17" t="s">
        <v>135</v>
      </c>
      <c r="B11" s="17"/>
      <c r="C11" s="17"/>
      <c r="D11" s="18">
        <v>5138</v>
      </c>
      <c r="E11" s="19"/>
    </row>
    <row r="12" spans="1:5" ht="17.100000000000001" customHeight="1" x14ac:dyDescent="0.15">
      <c r="A12" s="17" t="s">
        <v>136</v>
      </c>
      <c r="B12" s="17"/>
      <c r="C12" s="17"/>
      <c r="D12" s="18">
        <v>367</v>
      </c>
      <c r="E12" s="19"/>
    </row>
    <row r="13" spans="1:5" ht="17.100000000000001" customHeight="1" x14ac:dyDescent="0.15">
      <c r="A13" s="17" t="s">
        <v>137</v>
      </c>
      <c r="B13" s="17"/>
      <c r="C13" s="17"/>
      <c r="D13" s="18">
        <v>258</v>
      </c>
      <c r="E13" s="19"/>
    </row>
    <row r="14" spans="1:5" ht="17.100000000000001" customHeight="1" x14ac:dyDescent="0.15">
      <c r="A14" s="17" t="s">
        <v>138</v>
      </c>
      <c r="B14" s="17"/>
      <c r="C14" s="17"/>
      <c r="D14" s="18">
        <v>28948</v>
      </c>
      <c r="E14" s="19"/>
    </row>
    <row r="15" spans="1:5" ht="17.100000000000001" customHeight="1" x14ac:dyDescent="0.15">
      <c r="A15" s="17" t="s">
        <v>139</v>
      </c>
      <c r="B15" s="17"/>
      <c r="C15" s="17"/>
      <c r="D15" s="18">
        <v>22714</v>
      </c>
      <c r="E15" s="19"/>
    </row>
    <row r="16" spans="1:5" ht="17.100000000000001" customHeight="1" x14ac:dyDescent="0.15">
      <c r="A16" s="17" t="s">
        <v>140</v>
      </c>
      <c r="B16" s="17"/>
      <c r="C16" s="17"/>
      <c r="D16" s="18">
        <v>5672</v>
      </c>
      <c r="E16" s="19"/>
    </row>
    <row r="17" spans="1:5" ht="17.100000000000001" customHeight="1" x14ac:dyDescent="0.15">
      <c r="A17" s="17" t="s">
        <v>137</v>
      </c>
      <c r="B17" s="17"/>
      <c r="C17" s="17"/>
      <c r="D17" s="18">
        <v>563</v>
      </c>
      <c r="E17" s="19"/>
    </row>
    <row r="18" spans="1:5" ht="17.100000000000001" customHeight="1" x14ac:dyDescent="0.15">
      <c r="A18" s="17" t="s">
        <v>141</v>
      </c>
      <c r="B18" s="17"/>
      <c r="C18" s="17"/>
      <c r="D18" s="18">
        <v>43001</v>
      </c>
      <c r="E18" s="19"/>
    </row>
    <row r="19" spans="1:5" ht="17.100000000000001" customHeight="1" x14ac:dyDescent="0.15">
      <c r="A19" s="17" t="s">
        <v>142</v>
      </c>
      <c r="B19" s="17"/>
      <c r="C19" s="17"/>
      <c r="D19" s="18">
        <v>25734</v>
      </c>
      <c r="E19" s="19"/>
    </row>
    <row r="20" spans="1:5" ht="17.100000000000001" customHeight="1" x14ac:dyDescent="0.15">
      <c r="A20" s="17" t="s">
        <v>143</v>
      </c>
      <c r="B20" s="17"/>
      <c r="C20" s="17"/>
      <c r="D20" s="18">
        <v>15385</v>
      </c>
      <c r="E20" s="19"/>
    </row>
    <row r="21" spans="1:5" ht="17.100000000000001" customHeight="1" x14ac:dyDescent="0.15">
      <c r="A21" s="17" t="s">
        <v>144</v>
      </c>
      <c r="B21" s="17"/>
      <c r="C21" s="17"/>
      <c r="D21" s="18">
        <v>1132</v>
      </c>
      <c r="E21" s="19"/>
    </row>
    <row r="22" spans="1:5" ht="17.100000000000001" customHeight="1" x14ac:dyDescent="0.15">
      <c r="A22" s="17" t="s">
        <v>145</v>
      </c>
      <c r="B22" s="17"/>
      <c r="C22" s="17"/>
      <c r="D22" s="18">
        <v>750</v>
      </c>
      <c r="E22" s="19"/>
    </row>
    <row r="23" spans="1:5" ht="17.100000000000001" customHeight="1" x14ac:dyDescent="0.15">
      <c r="A23" s="17" t="s">
        <v>146</v>
      </c>
      <c r="B23" s="17"/>
      <c r="C23" s="17"/>
      <c r="D23" s="18">
        <v>395</v>
      </c>
      <c r="E23" s="19"/>
    </row>
    <row r="24" spans="1:5" ht="17.100000000000001" customHeight="1" x14ac:dyDescent="0.15">
      <c r="A24" s="17" t="s">
        <v>147</v>
      </c>
      <c r="B24" s="17"/>
      <c r="C24" s="17"/>
      <c r="D24" s="18">
        <v>375</v>
      </c>
      <c r="E24" s="19"/>
    </row>
    <row r="25" spans="1:5" ht="17.100000000000001" customHeight="1" x14ac:dyDescent="0.15">
      <c r="A25" s="17" t="s">
        <v>148</v>
      </c>
      <c r="B25" s="17"/>
      <c r="C25" s="17"/>
      <c r="D25" s="18">
        <v>20</v>
      </c>
      <c r="E25" s="19"/>
    </row>
    <row r="26" spans="1:5" ht="17.100000000000001" customHeight="1" x14ac:dyDescent="0.15">
      <c r="A26" s="17" t="s">
        <v>149</v>
      </c>
      <c r="B26" s="17"/>
      <c r="C26" s="17"/>
      <c r="D26" s="18">
        <v>68</v>
      </c>
      <c r="E26" s="19"/>
    </row>
    <row r="27" spans="1:5" ht="17.100000000000001" customHeight="1" x14ac:dyDescent="0.15">
      <c r="A27" s="20" t="s">
        <v>150</v>
      </c>
      <c r="B27" s="20"/>
      <c r="C27" s="20"/>
      <c r="D27" s="21">
        <v>2001</v>
      </c>
      <c r="E27" s="22"/>
    </row>
    <row r="28" spans="1:5" ht="17.100000000000001" customHeight="1" x14ac:dyDescent="0.15">
      <c r="A28" s="17" t="s">
        <v>151</v>
      </c>
      <c r="B28" s="17"/>
      <c r="C28" s="17"/>
      <c r="D28" s="19"/>
      <c r="E28" s="19"/>
    </row>
    <row r="29" spans="1:5" ht="17.100000000000001" customHeight="1" x14ac:dyDescent="0.15">
      <c r="A29" s="17" t="s">
        <v>152</v>
      </c>
      <c r="B29" s="17"/>
      <c r="C29" s="17"/>
      <c r="D29" s="18">
        <v>4081</v>
      </c>
      <c r="E29" s="19"/>
    </row>
    <row r="30" spans="1:5" ht="17.100000000000001" customHeight="1" x14ac:dyDescent="0.15">
      <c r="A30" s="17" t="s">
        <v>153</v>
      </c>
      <c r="B30" s="17"/>
      <c r="C30" s="17"/>
      <c r="D30" s="18">
        <v>3036</v>
      </c>
      <c r="E30" s="19"/>
    </row>
    <row r="31" spans="1:5" ht="17.100000000000001" customHeight="1" x14ac:dyDescent="0.15">
      <c r="A31" s="17" t="s">
        <v>154</v>
      </c>
      <c r="B31" s="17"/>
      <c r="C31" s="17"/>
      <c r="D31" s="18">
        <v>505</v>
      </c>
      <c r="E31" s="19"/>
    </row>
    <row r="32" spans="1:5" ht="17.100000000000001" customHeight="1" x14ac:dyDescent="0.15">
      <c r="A32" s="17" t="s">
        <v>155</v>
      </c>
      <c r="B32" s="17"/>
      <c r="C32" s="17"/>
      <c r="D32" s="18" t="s">
        <v>12</v>
      </c>
      <c r="E32" s="19"/>
    </row>
    <row r="33" spans="1:5" ht="17.100000000000001" customHeight="1" x14ac:dyDescent="0.15">
      <c r="A33" s="17" t="s">
        <v>156</v>
      </c>
      <c r="B33" s="17"/>
      <c r="C33" s="17"/>
      <c r="D33" s="18">
        <v>540</v>
      </c>
      <c r="E33" s="19"/>
    </row>
    <row r="34" spans="1:5" ht="17.100000000000001" customHeight="1" x14ac:dyDescent="0.15">
      <c r="A34" s="17" t="s">
        <v>148</v>
      </c>
      <c r="B34" s="17"/>
      <c r="C34" s="17"/>
      <c r="D34" s="18" t="s">
        <v>12</v>
      </c>
      <c r="E34" s="19"/>
    </row>
    <row r="35" spans="1:5" ht="17.100000000000001" customHeight="1" x14ac:dyDescent="0.15">
      <c r="A35" s="17" t="s">
        <v>157</v>
      </c>
      <c r="B35" s="17"/>
      <c r="C35" s="17"/>
      <c r="D35" s="18">
        <v>4382</v>
      </c>
      <c r="E35" s="19"/>
    </row>
    <row r="36" spans="1:5" ht="17.100000000000001" customHeight="1" x14ac:dyDescent="0.15">
      <c r="A36" s="17" t="s">
        <v>143</v>
      </c>
      <c r="B36" s="17"/>
      <c r="C36" s="17"/>
      <c r="D36" s="18">
        <v>1633</v>
      </c>
      <c r="E36" s="19"/>
    </row>
    <row r="37" spans="1:5" ht="17.100000000000001" customHeight="1" x14ac:dyDescent="0.15">
      <c r="A37" s="17" t="s">
        <v>158</v>
      </c>
      <c r="B37" s="17"/>
      <c r="C37" s="17"/>
      <c r="D37" s="18">
        <v>2155</v>
      </c>
      <c r="E37" s="19"/>
    </row>
    <row r="38" spans="1:5" ht="17.100000000000001" customHeight="1" x14ac:dyDescent="0.15">
      <c r="A38" s="17" t="s">
        <v>159</v>
      </c>
      <c r="B38" s="17"/>
      <c r="C38" s="17"/>
      <c r="D38" s="18">
        <v>581</v>
      </c>
      <c r="E38" s="19"/>
    </row>
    <row r="39" spans="1:5" ht="17.100000000000001" customHeight="1" x14ac:dyDescent="0.15">
      <c r="A39" s="17" t="s">
        <v>160</v>
      </c>
      <c r="B39" s="17"/>
      <c r="C39" s="17"/>
      <c r="D39" s="18">
        <v>13</v>
      </c>
      <c r="E39" s="19"/>
    </row>
    <row r="40" spans="1:5" ht="17.100000000000001" customHeight="1" x14ac:dyDescent="0.15">
      <c r="A40" s="17" t="s">
        <v>145</v>
      </c>
      <c r="B40" s="17"/>
      <c r="C40" s="17"/>
      <c r="D40" s="18" t="s">
        <v>12</v>
      </c>
      <c r="E40" s="19"/>
    </row>
    <row r="41" spans="1:5" ht="17.100000000000001" customHeight="1" x14ac:dyDescent="0.15">
      <c r="A41" s="20" t="s">
        <v>161</v>
      </c>
      <c r="B41" s="20"/>
      <c r="C41" s="20"/>
      <c r="D41" s="21">
        <v>301</v>
      </c>
      <c r="E41" s="22"/>
    </row>
    <row r="42" spans="1:5" ht="17.100000000000001" customHeight="1" x14ac:dyDescent="0.15">
      <c r="A42" s="17" t="s">
        <v>162</v>
      </c>
      <c r="B42" s="17"/>
      <c r="C42" s="17"/>
      <c r="D42" s="19"/>
      <c r="E42" s="19"/>
    </row>
    <row r="43" spans="1:5" ht="17.100000000000001" customHeight="1" x14ac:dyDescent="0.15">
      <c r="A43" s="17" t="s">
        <v>163</v>
      </c>
      <c r="B43" s="17"/>
      <c r="C43" s="17"/>
      <c r="D43" s="18">
        <v>4513</v>
      </c>
      <c r="E43" s="19"/>
    </row>
    <row r="44" spans="1:5" ht="17.100000000000001" customHeight="1" x14ac:dyDescent="0.15">
      <c r="A44" s="17" t="s">
        <v>164</v>
      </c>
      <c r="B44" s="17"/>
      <c r="C44" s="17"/>
      <c r="D44" s="18">
        <v>3758</v>
      </c>
      <c r="E44" s="19"/>
    </row>
    <row r="45" spans="1:5" ht="17.100000000000001" customHeight="1" x14ac:dyDescent="0.15">
      <c r="A45" s="17" t="s">
        <v>148</v>
      </c>
      <c r="B45" s="17"/>
      <c r="C45" s="17"/>
      <c r="D45" s="18">
        <v>756</v>
      </c>
      <c r="E45" s="19"/>
    </row>
    <row r="46" spans="1:5" ht="17.100000000000001" customHeight="1" x14ac:dyDescent="0.15">
      <c r="A46" s="17" t="s">
        <v>165</v>
      </c>
      <c r="B46" s="17"/>
      <c r="C46" s="17"/>
      <c r="D46" s="18">
        <v>4685</v>
      </c>
      <c r="E46" s="19"/>
    </row>
    <row r="47" spans="1:5" ht="17.100000000000001" customHeight="1" x14ac:dyDescent="0.15">
      <c r="A47" s="17" t="s">
        <v>166</v>
      </c>
      <c r="B47" s="17"/>
      <c r="C47" s="17"/>
      <c r="D47" s="18">
        <v>4330</v>
      </c>
      <c r="E47" s="19"/>
    </row>
    <row r="48" spans="1:5" ht="17.100000000000001" customHeight="1" x14ac:dyDescent="0.15">
      <c r="A48" s="17" t="s">
        <v>145</v>
      </c>
      <c r="B48" s="17"/>
      <c r="C48" s="17"/>
      <c r="D48" s="18">
        <v>355</v>
      </c>
      <c r="E48" s="19"/>
    </row>
    <row r="49" spans="1:5" ht="17.100000000000001" customHeight="1" x14ac:dyDescent="0.15">
      <c r="A49" s="20" t="s">
        <v>167</v>
      </c>
      <c r="B49" s="20"/>
      <c r="C49" s="20"/>
      <c r="D49" s="21">
        <v>171</v>
      </c>
      <c r="E49" s="22"/>
    </row>
    <row r="50" spans="1:5" ht="17.100000000000001" customHeight="1" x14ac:dyDescent="0.15">
      <c r="A50" s="20" t="s">
        <v>168</v>
      </c>
      <c r="B50" s="20"/>
      <c r="C50" s="20"/>
      <c r="D50" s="21">
        <v>2473</v>
      </c>
      <c r="E50" s="22"/>
    </row>
    <row r="51" spans="1:5" ht="17.100000000000001" customHeight="1" x14ac:dyDescent="0.15">
      <c r="A51" s="20" t="s">
        <v>169</v>
      </c>
      <c r="B51" s="20"/>
      <c r="C51" s="20"/>
      <c r="D51" s="21">
        <v>1885</v>
      </c>
      <c r="E51" s="22"/>
    </row>
    <row r="52" spans="1:5" ht="17.100000000000001" customHeight="1" x14ac:dyDescent="0.15">
      <c r="A52" s="17" t="s">
        <v>170</v>
      </c>
      <c r="B52" s="17"/>
      <c r="C52" s="17"/>
      <c r="D52" s="18" t="s">
        <v>12</v>
      </c>
      <c r="E52" s="19"/>
    </row>
    <row r="53" spans="1:5" ht="17.100000000000001" customHeight="1" x14ac:dyDescent="0.15">
      <c r="A53" s="20" t="s">
        <v>171</v>
      </c>
      <c r="B53" s="20"/>
      <c r="C53" s="20"/>
      <c r="D53" s="21">
        <v>4358</v>
      </c>
      <c r="E53" s="22"/>
    </row>
    <row r="55" spans="1:5" ht="17.100000000000001" customHeight="1" x14ac:dyDescent="0.15">
      <c r="A55" s="20" t="s">
        <v>172</v>
      </c>
      <c r="B55" s="20"/>
      <c r="C55" s="20"/>
      <c r="D55" s="21">
        <v>301</v>
      </c>
      <c r="E55" s="22"/>
    </row>
    <row r="56" spans="1:5" ht="17.100000000000001" customHeight="1" x14ac:dyDescent="0.15">
      <c r="A56" s="20" t="s">
        <v>173</v>
      </c>
      <c r="B56" s="20"/>
      <c r="C56" s="20"/>
      <c r="D56" s="21">
        <v>89</v>
      </c>
      <c r="E56" s="22"/>
    </row>
    <row r="57" spans="1:5" ht="17.100000000000001" customHeight="1" x14ac:dyDescent="0.15">
      <c r="A57" s="20" t="s">
        <v>174</v>
      </c>
      <c r="B57" s="20"/>
      <c r="C57" s="20"/>
      <c r="D57" s="21">
        <v>390</v>
      </c>
      <c r="E57" s="22"/>
    </row>
    <row r="58" spans="1:5" ht="17.100000000000001" customHeight="1" x14ac:dyDescent="0.15">
      <c r="A58" s="20" t="s">
        <v>175</v>
      </c>
      <c r="B58" s="20"/>
      <c r="C58" s="20"/>
      <c r="D58" s="21">
        <v>4748</v>
      </c>
      <c r="E58" s="22"/>
    </row>
    <row r="59" spans="1:5" ht="17.100000000000001" customHeight="1" x14ac:dyDescent="0.15">
      <c r="A59" s="5"/>
      <c r="B59" s="5"/>
      <c r="C59" s="5"/>
      <c r="D59" s="5"/>
      <c r="E59" s="5"/>
    </row>
    <row r="60" spans="1:5" x14ac:dyDescent="0.15">
      <c r="A60" s="10"/>
    </row>
    <row r="61" spans="1:5" x14ac:dyDescent="0.15">
      <c r="A61" s="10"/>
    </row>
    <row r="62" spans="1:5" x14ac:dyDescent="0.15">
      <c r="A62" s="10"/>
    </row>
  </sheetData>
  <mergeCells count="107"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2:E2"/>
    <mergeCell ref="A3:E3"/>
    <mergeCell ref="A4:E4"/>
    <mergeCell ref="A6:C6"/>
    <mergeCell ref="D6:E6"/>
    <mergeCell ref="A7:C7"/>
    <mergeCell ref="D7:E7"/>
    <mergeCell ref="A8:C8"/>
    <mergeCell ref="D8:E8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A7C8-3201-4521-B8A4-278CAD10C8B1}">
  <sheetPr>
    <pageSetUpPr fitToPage="1"/>
  </sheetPr>
  <dimension ref="A1:L50"/>
  <sheetViews>
    <sheetView workbookViewId="0">
      <selection sqref="A1:D1"/>
    </sheetView>
  </sheetViews>
  <sheetFormatPr defaultColWidth="9" defaultRowHeight="13.5" x14ac:dyDescent="0.4"/>
  <cols>
    <col min="1" max="1" width="0.875" style="24" customWidth="1"/>
    <col min="2" max="2" width="3.75" style="24" customWidth="1"/>
    <col min="3" max="3" width="16.75" style="24" customWidth="1"/>
    <col min="4" max="11" width="15.625" style="24" customWidth="1"/>
    <col min="12" max="12" width="0.625" style="24" customWidth="1"/>
    <col min="13" max="13" width="0.375" style="24" customWidth="1"/>
    <col min="14" max="16384" width="9" style="24"/>
  </cols>
  <sheetData>
    <row r="1" spans="1:12" ht="18.75" customHeight="1" x14ac:dyDescent="0.4">
      <c r="A1" s="23" t="s">
        <v>176</v>
      </c>
      <c r="B1" s="23"/>
      <c r="C1" s="23"/>
      <c r="D1" s="23"/>
    </row>
    <row r="2" spans="1:12" ht="24.75" customHeight="1" x14ac:dyDescent="0.4">
      <c r="A2" s="25" t="s">
        <v>177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9.5" customHeight="1" x14ac:dyDescent="0.4">
      <c r="A3" s="23" t="s">
        <v>178</v>
      </c>
      <c r="B3" s="23"/>
      <c r="C3" s="23"/>
      <c r="D3" s="23"/>
      <c r="E3" s="23"/>
      <c r="F3" s="26"/>
      <c r="G3" s="26"/>
      <c r="H3" s="26"/>
      <c r="I3" s="26"/>
      <c r="J3" s="26"/>
      <c r="K3" s="26"/>
    </row>
    <row r="4" spans="1:12" ht="16.5" customHeight="1" x14ac:dyDescent="0.4">
      <c r="A4" s="23" t="s">
        <v>179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2" ht="1.5" customHeight="1" x14ac:dyDescent="0.4"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2" ht="20.25" customHeight="1" x14ac:dyDescent="0.4">
      <c r="B6" s="28" t="s">
        <v>180</v>
      </c>
      <c r="C6" s="29"/>
      <c r="D6" s="30"/>
      <c r="E6" s="30"/>
      <c r="F6" s="30"/>
      <c r="G6" s="30"/>
      <c r="H6" s="30"/>
      <c r="I6" s="30"/>
      <c r="J6" s="31" t="s">
        <v>181</v>
      </c>
      <c r="K6" s="30"/>
    </row>
    <row r="7" spans="1:12" ht="37.5" customHeight="1" x14ac:dyDescent="0.4">
      <c r="B7" s="32" t="s">
        <v>182</v>
      </c>
      <c r="C7" s="32"/>
      <c r="D7" s="33" t="s">
        <v>183</v>
      </c>
      <c r="E7" s="33" t="s">
        <v>184</v>
      </c>
      <c r="F7" s="33" t="s">
        <v>185</v>
      </c>
      <c r="G7" s="33" t="s">
        <v>186</v>
      </c>
      <c r="H7" s="33" t="s">
        <v>187</v>
      </c>
      <c r="I7" s="34" t="s">
        <v>188</v>
      </c>
      <c r="J7" s="35" t="s">
        <v>189</v>
      </c>
      <c r="K7" s="36"/>
    </row>
    <row r="8" spans="1:12" ht="14.1" customHeight="1" x14ac:dyDescent="0.4">
      <c r="B8" s="37" t="s">
        <v>190</v>
      </c>
      <c r="C8" s="37"/>
      <c r="D8" s="38">
        <v>53924613199</v>
      </c>
      <c r="E8" s="38">
        <v>4082128298</v>
      </c>
      <c r="F8" s="38">
        <v>226403452</v>
      </c>
      <c r="G8" s="38">
        <v>57780338045</v>
      </c>
      <c r="H8" s="38">
        <v>24936470910</v>
      </c>
      <c r="I8" s="38">
        <v>712009990</v>
      </c>
      <c r="J8" s="38">
        <v>32843867135</v>
      </c>
      <c r="K8" s="36"/>
    </row>
    <row r="9" spans="1:12" ht="14.1" customHeight="1" x14ac:dyDescent="0.4">
      <c r="B9" s="37" t="s">
        <v>191</v>
      </c>
      <c r="C9" s="37"/>
      <c r="D9" s="38">
        <v>15781994039</v>
      </c>
      <c r="E9" s="38">
        <v>93372388</v>
      </c>
      <c r="F9" s="38">
        <v>45160892</v>
      </c>
      <c r="G9" s="39">
        <v>15830205535</v>
      </c>
      <c r="H9" s="38">
        <v>0</v>
      </c>
      <c r="I9" s="38">
        <v>0</v>
      </c>
      <c r="J9" s="39">
        <v>15830205535</v>
      </c>
      <c r="K9" s="36"/>
    </row>
    <row r="10" spans="1:12" ht="14.1" customHeight="1" x14ac:dyDescent="0.4">
      <c r="B10" s="40" t="s">
        <v>192</v>
      </c>
      <c r="C10" s="40"/>
      <c r="D10" s="38">
        <v>0</v>
      </c>
      <c r="E10" s="38">
        <v>0</v>
      </c>
      <c r="F10" s="38">
        <v>0</v>
      </c>
      <c r="G10" s="39">
        <v>0</v>
      </c>
      <c r="H10" s="38">
        <v>0</v>
      </c>
      <c r="I10" s="38">
        <v>0</v>
      </c>
      <c r="J10" s="39">
        <v>0</v>
      </c>
      <c r="K10" s="36"/>
    </row>
    <row r="11" spans="1:12" ht="14.1" customHeight="1" x14ac:dyDescent="0.4">
      <c r="B11" s="40" t="s">
        <v>193</v>
      </c>
      <c r="C11" s="40"/>
      <c r="D11" s="38">
        <v>36842055112</v>
      </c>
      <c r="E11" s="38">
        <v>3316757090</v>
      </c>
      <c r="F11" s="38">
        <v>115687051</v>
      </c>
      <c r="G11" s="39">
        <v>40043125151</v>
      </c>
      <c r="H11" s="38">
        <v>24351414894</v>
      </c>
      <c r="I11" s="38">
        <v>658961780</v>
      </c>
      <c r="J11" s="39">
        <v>15691710257</v>
      </c>
      <c r="K11" s="36"/>
    </row>
    <row r="12" spans="1:12" ht="14.1" customHeight="1" x14ac:dyDescent="0.4">
      <c r="B12" s="37" t="s">
        <v>194</v>
      </c>
      <c r="C12" s="37"/>
      <c r="D12" s="38">
        <v>1255204048</v>
      </c>
      <c r="E12" s="38">
        <v>300147320</v>
      </c>
      <c r="F12" s="38">
        <v>9</v>
      </c>
      <c r="G12" s="39">
        <v>1555351359</v>
      </c>
      <c r="H12" s="38">
        <v>585056016</v>
      </c>
      <c r="I12" s="38">
        <v>53048210</v>
      </c>
      <c r="J12" s="39">
        <v>970295343</v>
      </c>
      <c r="K12" s="36"/>
    </row>
    <row r="13" spans="1:12" ht="14.1" customHeight="1" x14ac:dyDescent="0.4">
      <c r="B13" s="40" t="s">
        <v>195</v>
      </c>
      <c r="C13" s="40"/>
      <c r="D13" s="38">
        <v>0</v>
      </c>
      <c r="E13" s="38">
        <v>0</v>
      </c>
      <c r="F13" s="38">
        <v>0</v>
      </c>
      <c r="G13" s="39">
        <v>0</v>
      </c>
      <c r="H13" s="38">
        <v>0</v>
      </c>
      <c r="I13" s="38">
        <v>0</v>
      </c>
      <c r="J13" s="39">
        <v>0</v>
      </c>
      <c r="K13" s="36"/>
    </row>
    <row r="14" spans="1:12" ht="14.1" customHeight="1" x14ac:dyDescent="0.4">
      <c r="B14" s="37" t="s">
        <v>196</v>
      </c>
      <c r="C14" s="37"/>
      <c r="D14" s="38">
        <v>0</v>
      </c>
      <c r="E14" s="38">
        <v>0</v>
      </c>
      <c r="F14" s="38">
        <v>0</v>
      </c>
      <c r="G14" s="39">
        <v>0</v>
      </c>
      <c r="H14" s="38">
        <v>0</v>
      </c>
      <c r="I14" s="38">
        <v>0</v>
      </c>
      <c r="J14" s="39">
        <v>0</v>
      </c>
      <c r="K14" s="36"/>
    </row>
    <row r="15" spans="1:12" ht="14.1" customHeight="1" x14ac:dyDescent="0.4">
      <c r="B15" s="40" t="s">
        <v>197</v>
      </c>
      <c r="C15" s="40"/>
      <c r="D15" s="38">
        <v>0</v>
      </c>
      <c r="E15" s="38">
        <v>0</v>
      </c>
      <c r="F15" s="38">
        <v>0</v>
      </c>
      <c r="G15" s="39">
        <v>0</v>
      </c>
      <c r="H15" s="38">
        <v>0</v>
      </c>
      <c r="I15" s="38">
        <v>0</v>
      </c>
      <c r="J15" s="39">
        <v>0</v>
      </c>
      <c r="K15" s="36"/>
    </row>
    <row r="16" spans="1:12" ht="14.1" customHeight="1" x14ac:dyDescent="0.4">
      <c r="B16" s="40" t="s">
        <v>198</v>
      </c>
      <c r="C16" s="40"/>
      <c r="D16" s="38">
        <v>0</v>
      </c>
      <c r="E16" s="38">
        <v>0</v>
      </c>
      <c r="F16" s="38">
        <v>0</v>
      </c>
      <c r="G16" s="39">
        <v>0</v>
      </c>
      <c r="H16" s="38">
        <v>0</v>
      </c>
      <c r="I16" s="38">
        <v>0</v>
      </c>
      <c r="J16" s="39">
        <v>0</v>
      </c>
      <c r="K16" s="36"/>
    </row>
    <row r="17" spans="2:12" ht="14.1" customHeight="1" x14ac:dyDescent="0.4">
      <c r="B17" s="40" t="s">
        <v>199</v>
      </c>
      <c r="C17" s="40"/>
      <c r="D17" s="38">
        <v>45360000</v>
      </c>
      <c r="E17" s="38">
        <v>371851500</v>
      </c>
      <c r="F17" s="38">
        <v>65555500</v>
      </c>
      <c r="G17" s="39">
        <v>351656000</v>
      </c>
      <c r="H17" s="38">
        <v>0</v>
      </c>
      <c r="I17" s="38">
        <v>0</v>
      </c>
      <c r="J17" s="39">
        <v>351656000</v>
      </c>
      <c r="K17" s="36"/>
    </row>
    <row r="18" spans="2:12" ht="14.1" customHeight="1" x14ac:dyDescent="0.4">
      <c r="B18" s="40" t="s">
        <v>200</v>
      </c>
      <c r="C18" s="40"/>
      <c r="D18" s="39">
        <v>294140862934</v>
      </c>
      <c r="E18" s="39">
        <v>2151635100</v>
      </c>
      <c r="F18" s="39">
        <v>1262281107</v>
      </c>
      <c r="G18" s="39">
        <v>295030216927</v>
      </c>
      <c r="H18" s="39">
        <v>176829035327</v>
      </c>
      <c r="I18" s="39">
        <v>5973842880</v>
      </c>
      <c r="J18" s="39">
        <v>118201181600</v>
      </c>
      <c r="K18" s="36"/>
    </row>
    <row r="19" spans="2:12" ht="14.1" customHeight="1" x14ac:dyDescent="0.4">
      <c r="B19" s="37" t="s">
        <v>201</v>
      </c>
      <c r="C19" s="37"/>
      <c r="D19" s="38">
        <v>8931386046</v>
      </c>
      <c r="E19" s="38">
        <v>59378586</v>
      </c>
      <c r="F19" s="38">
        <v>0</v>
      </c>
      <c r="G19" s="39">
        <v>8990764632</v>
      </c>
      <c r="H19" s="38">
        <v>0</v>
      </c>
      <c r="I19" s="38">
        <v>0</v>
      </c>
      <c r="J19" s="39">
        <v>8990764632</v>
      </c>
      <c r="K19" s="36"/>
    </row>
    <row r="20" spans="2:12" ht="14.1" customHeight="1" x14ac:dyDescent="0.4">
      <c r="B20" s="40" t="s">
        <v>193</v>
      </c>
      <c r="C20" s="40"/>
      <c r="D20" s="38">
        <v>1641685732</v>
      </c>
      <c r="E20" s="38">
        <v>1006370000</v>
      </c>
      <c r="F20" s="38">
        <v>1006000000</v>
      </c>
      <c r="G20" s="39">
        <v>1642055732</v>
      </c>
      <c r="H20" s="38">
        <v>748804790</v>
      </c>
      <c r="I20" s="38">
        <v>58099329</v>
      </c>
      <c r="J20" s="39">
        <v>893250942</v>
      </c>
      <c r="K20" s="36"/>
    </row>
    <row r="21" spans="2:12" ht="14.1" customHeight="1" x14ac:dyDescent="0.4">
      <c r="B21" s="37" t="s">
        <v>194</v>
      </c>
      <c r="C21" s="37"/>
      <c r="D21" s="38">
        <v>281894817468</v>
      </c>
      <c r="E21" s="38">
        <v>403942098</v>
      </c>
      <c r="F21" s="38">
        <v>8590053</v>
      </c>
      <c r="G21" s="39">
        <v>282290169513</v>
      </c>
      <c r="H21" s="38">
        <v>176080230537</v>
      </c>
      <c r="I21" s="38">
        <v>5915743551</v>
      </c>
      <c r="J21" s="39">
        <v>106209938976</v>
      </c>
      <c r="K21" s="36"/>
    </row>
    <row r="22" spans="2:12" ht="14.1" customHeight="1" x14ac:dyDescent="0.4">
      <c r="B22" s="37" t="s">
        <v>198</v>
      </c>
      <c r="C22" s="37"/>
      <c r="D22" s="38">
        <v>0</v>
      </c>
      <c r="E22" s="38">
        <v>0</v>
      </c>
      <c r="F22" s="38">
        <v>0</v>
      </c>
      <c r="G22" s="39">
        <v>0</v>
      </c>
      <c r="H22" s="38">
        <v>0</v>
      </c>
      <c r="I22" s="38">
        <v>0</v>
      </c>
      <c r="J22" s="39">
        <v>0</v>
      </c>
      <c r="K22" s="36"/>
    </row>
    <row r="23" spans="2:12" ht="14.1" customHeight="1" x14ac:dyDescent="0.4">
      <c r="B23" s="40" t="s">
        <v>199</v>
      </c>
      <c r="C23" s="40"/>
      <c r="D23" s="38">
        <v>1672973688</v>
      </c>
      <c r="E23" s="38">
        <v>681944416</v>
      </c>
      <c r="F23" s="38">
        <v>247691054</v>
      </c>
      <c r="G23" s="39">
        <v>2107227050</v>
      </c>
      <c r="H23" s="38">
        <v>0</v>
      </c>
      <c r="I23" s="38">
        <v>0</v>
      </c>
      <c r="J23" s="39">
        <v>2107227050</v>
      </c>
      <c r="K23" s="36"/>
    </row>
    <row r="24" spans="2:12" ht="14.1" customHeight="1" x14ac:dyDescent="0.4">
      <c r="B24" s="37" t="s">
        <v>202</v>
      </c>
      <c r="C24" s="37"/>
      <c r="D24" s="38">
        <v>2553744383</v>
      </c>
      <c r="E24" s="38">
        <v>666910290</v>
      </c>
      <c r="F24" s="38">
        <v>12177648</v>
      </c>
      <c r="G24" s="39">
        <v>3208477025</v>
      </c>
      <c r="H24" s="38">
        <v>683752614</v>
      </c>
      <c r="I24" s="38">
        <v>178822225</v>
      </c>
      <c r="J24" s="39">
        <v>2524724411</v>
      </c>
      <c r="K24" s="36"/>
    </row>
    <row r="25" spans="2:12" ht="14.1" customHeight="1" x14ac:dyDescent="0.4">
      <c r="B25" s="41" t="s">
        <v>106</v>
      </c>
      <c r="C25" s="42"/>
      <c r="D25" s="39">
        <v>350619220516</v>
      </c>
      <c r="E25" s="39">
        <v>6900673688</v>
      </c>
      <c r="F25" s="39">
        <v>1500862207</v>
      </c>
      <c r="G25" s="39">
        <v>356019031997</v>
      </c>
      <c r="H25" s="39">
        <v>202449258851</v>
      </c>
      <c r="I25" s="39">
        <v>6864675095</v>
      </c>
      <c r="J25" s="39">
        <v>153569773146</v>
      </c>
      <c r="K25" s="43"/>
    </row>
    <row r="26" spans="2:12" ht="8.4499999999999993" customHeight="1" x14ac:dyDescent="0.4">
      <c r="B26" s="44"/>
      <c r="C26" s="45"/>
      <c r="D26" s="45"/>
      <c r="E26" s="45"/>
      <c r="F26" s="45"/>
      <c r="G26" s="45"/>
      <c r="H26" s="46"/>
      <c r="I26" s="46"/>
      <c r="J26" s="45"/>
      <c r="K26" s="45"/>
    </row>
    <row r="27" spans="2:12" ht="6.75" customHeight="1" x14ac:dyDescent="0.4">
      <c r="C27" s="47"/>
      <c r="D27" s="48"/>
      <c r="E27" s="48"/>
      <c r="F27" s="48"/>
      <c r="G27" s="48"/>
      <c r="H27" s="48"/>
      <c r="I27" s="48"/>
    </row>
    <row r="28" spans="2:12" ht="20.25" customHeight="1" x14ac:dyDescent="0.4">
      <c r="B28" s="28" t="s">
        <v>203</v>
      </c>
      <c r="C28" s="29"/>
      <c r="D28" s="48"/>
      <c r="E28" s="48"/>
      <c r="F28" s="48"/>
      <c r="G28" s="48"/>
      <c r="H28" s="48"/>
      <c r="I28" s="48"/>
      <c r="K28" s="31" t="s">
        <v>181</v>
      </c>
    </row>
    <row r="29" spans="2:12" ht="12.95" customHeight="1" x14ac:dyDescent="0.4">
      <c r="B29" s="32" t="s">
        <v>182</v>
      </c>
      <c r="C29" s="32"/>
      <c r="D29" s="32" t="s">
        <v>204</v>
      </c>
      <c r="E29" s="32" t="s">
        <v>205</v>
      </c>
      <c r="F29" s="32" t="s">
        <v>206</v>
      </c>
      <c r="G29" s="32" t="s">
        <v>207</v>
      </c>
      <c r="H29" s="32" t="s">
        <v>208</v>
      </c>
      <c r="I29" s="32" t="s">
        <v>209</v>
      </c>
      <c r="J29" s="32" t="s">
        <v>210</v>
      </c>
      <c r="K29" s="32" t="s">
        <v>106</v>
      </c>
    </row>
    <row r="30" spans="2:12" ht="12.95" customHeight="1" x14ac:dyDescent="0.4">
      <c r="B30" s="32"/>
      <c r="C30" s="32"/>
      <c r="D30" s="32"/>
      <c r="E30" s="32"/>
      <c r="F30" s="32"/>
      <c r="G30" s="32"/>
      <c r="H30" s="32"/>
      <c r="I30" s="32"/>
      <c r="J30" s="32"/>
      <c r="K30" s="32"/>
    </row>
    <row r="31" spans="2:12" ht="14.1" customHeight="1" x14ac:dyDescent="0.4">
      <c r="B31" s="49" t="s">
        <v>190</v>
      </c>
      <c r="C31" s="50"/>
      <c r="D31" s="51">
        <v>6428124754</v>
      </c>
      <c r="E31" s="51">
        <v>17014914043</v>
      </c>
      <c r="F31" s="51">
        <v>1939511738</v>
      </c>
      <c r="G31" s="51">
        <v>180924132</v>
      </c>
      <c r="H31" s="51">
        <v>244038796</v>
      </c>
      <c r="I31" s="51">
        <v>0</v>
      </c>
      <c r="J31" s="51">
        <v>7036353672</v>
      </c>
      <c r="K31" s="52">
        <v>32843867135</v>
      </c>
      <c r="L31" s="53"/>
    </row>
    <row r="32" spans="2:12" ht="14.1" customHeight="1" x14ac:dyDescent="0.4">
      <c r="B32" s="40" t="s">
        <v>201</v>
      </c>
      <c r="C32" s="40"/>
      <c r="D32" s="38">
        <v>5670896909</v>
      </c>
      <c r="E32" s="38">
        <v>6745086397</v>
      </c>
      <c r="F32" s="38">
        <v>517875019</v>
      </c>
      <c r="G32" s="38">
        <v>26519769</v>
      </c>
      <c r="H32" s="38">
        <v>137623803</v>
      </c>
      <c r="I32" s="38">
        <v>0</v>
      </c>
      <c r="J32" s="38">
        <v>2732203638</v>
      </c>
      <c r="K32" s="54">
        <v>15830205535</v>
      </c>
    </row>
    <row r="33" spans="2:12" ht="14.1" customHeight="1" x14ac:dyDescent="0.4">
      <c r="B33" s="40" t="s">
        <v>192</v>
      </c>
      <c r="C33" s="40"/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54">
        <v>0</v>
      </c>
    </row>
    <row r="34" spans="2:12" ht="14.1" customHeight="1" x14ac:dyDescent="0.4">
      <c r="B34" s="37" t="s">
        <v>193</v>
      </c>
      <c r="C34" s="37"/>
      <c r="D34" s="38">
        <v>738302949</v>
      </c>
      <c r="E34" s="38">
        <v>9629294287</v>
      </c>
      <c r="F34" s="38">
        <v>1172922555</v>
      </c>
      <c r="G34" s="38">
        <v>144104815</v>
      </c>
      <c r="H34" s="38">
        <v>92666377</v>
      </c>
      <c r="I34" s="38">
        <v>0</v>
      </c>
      <c r="J34" s="38">
        <v>3914419274</v>
      </c>
      <c r="K34" s="54">
        <v>15691710257</v>
      </c>
    </row>
    <row r="35" spans="2:12" ht="14.1" customHeight="1" x14ac:dyDescent="0.4">
      <c r="B35" s="40" t="s">
        <v>194</v>
      </c>
      <c r="C35" s="40"/>
      <c r="D35" s="38">
        <v>18924896</v>
      </c>
      <c r="E35" s="38">
        <v>306863359</v>
      </c>
      <c r="F35" s="38">
        <v>230728164</v>
      </c>
      <c r="G35" s="38">
        <v>10299548</v>
      </c>
      <c r="H35" s="38">
        <v>13748616</v>
      </c>
      <c r="I35" s="38">
        <v>0</v>
      </c>
      <c r="J35" s="38">
        <v>389730760</v>
      </c>
      <c r="K35" s="54">
        <v>970295343</v>
      </c>
    </row>
    <row r="36" spans="2:12" ht="14.1" customHeight="1" x14ac:dyDescent="0.4">
      <c r="B36" s="40" t="s">
        <v>195</v>
      </c>
      <c r="C36" s="40"/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54">
        <v>0</v>
      </c>
    </row>
    <row r="37" spans="2:12" ht="14.1" customHeight="1" x14ac:dyDescent="0.4">
      <c r="B37" s="37" t="s">
        <v>196</v>
      </c>
      <c r="C37" s="37"/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54">
        <v>0</v>
      </c>
    </row>
    <row r="38" spans="2:12" ht="14.1" customHeight="1" x14ac:dyDescent="0.4">
      <c r="B38" s="40" t="s">
        <v>197</v>
      </c>
      <c r="C38" s="40"/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54">
        <v>0</v>
      </c>
    </row>
    <row r="39" spans="2:12" ht="14.1" customHeight="1" x14ac:dyDescent="0.4">
      <c r="B39" s="40" t="s">
        <v>198</v>
      </c>
      <c r="C39" s="40"/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54">
        <v>0</v>
      </c>
    </row>
    <row r="40" spans="2:12" ht="14.1" customHeight="1" x14ac:dyDescent="0.4">
      <c r="B40" s="40" t="s">
        <v>199</v>
      </c>
      <c r="C40" s="40"/>
      <c r="D40" s="38">
        <v>0</v>
      </c>
      <c r="E40" s="38">
        <v>333670000</v>
      </c>
      <c r="F40" s="38">
        <v>17986000</v>
      </c>
      <c r="G40" s="38">
        <v>0</v>
      </c>
      <c r="H40" s="38">
        <v>0</v>
      </c>
      <c r="I40" s="38">
        <v>0</v>
      </c>
      <c r="J40" s="38">
        <v>0</v>
      </c>
      <c r="K40" s="54">
        <v>351656000</v>
      </c>
    </row>
    <row r="41" spans="2:12" ht="14.1" customHeight="1" x14ac:dyDescent="0.4">
      <c r="B41" s="55" t="s">
        <v>200</v>
      </c>
      <c r="C41" s="56"/>
      <c r="D41" s="39">
        <v>118154854486</v>
      </c>
      <c r="E41" s="39">
        <v>0</v>
      </c>
      <c r="F41" s="39">
        <v>46327114</v>
      </c>
      <c r="G41" s="39">
        <v>0</v>
      </c>
      <c r="H41" s="39">
        <v>0</v>
      </c>
      <c r="I41" s="39">
        <v>0</v>
      </c>
      <c r="J41" s="39">
        <v>0</v>
      </c>
      <c r="K41" s="52">
        <v>118201181600</v>
      </c>
      <c r="L41" s="53"/>
    </row>
    <row r="42" spans="2:12" ht="14.1" customHeight="1" x14ac:dyDescent="0.4">
      <c r="B42" s="40" t="s">
        <v>201</v>
      </c>
      <c r="C42" s="40"/>
      <c r="D42" s="38">
        <v>8947979650</v>
      </c>
      <c r="E42" s="38">
        <v>0</v>
      </c>
      <c r="F42" s="38">
        <v>42784982</v>
      </c>
      <c r="G42" s="38">
        <v>0</v>
      </c>
      <c r="H42" s="38">
        <v>0</v>
      </c>
      <c r="I42" s="38">
        <v>0</v>
      </c>
      <c r="J42" s="38">
        <v>0</v>
      </c>
      <c r="K42" s="54">
        <v>8990764632</v>
      </c>
    </row>
    <row r="43" spans="2:12" ht="14.1" customHeight="1" x14ac:dyDescent="0.4">
      <c r="B43" s="40" t="s">
        <v>193</v>
      </c>
      <c r="C43" s="40"/>
      <c r="D43" s="38">
        <v>893250942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54">
        <v>893250942</v>
      </c>
    </row>
    <row r="44" spans="2:12" ht="14.1" customHeight="1" x14ac:dyDescent="0.4">
      <c r="B44" s="37" t="s">
        <v>194</v>
      </c>
      <c r="C44" s="37"/>
      <c r="D44" s="38">
        <v>106206396844</v>
      </c>
      <c r="E44" s="38">
        <v>0</v>
      </c>
      <c r="F44" s="38">
        <v>3542132</v>
      </c>
      <c r="G44" s="38">
        <v>0</v>
      </c>
      <c r="H44" s="38">
        <v>0</v>
      </c>
      <c r="I44" s="38">
        <v>0</v>
      </c>
      <c r="J44" s="38">
        <v>0</v>
      </c>
      <c r="K44" s="54">
        <v>106209938976</v>
      </c>
    </row>
    <row r="45" spans="2:12" ht="14.1" customHeight="1" x14ac:dyDescent="0.4">
      <c r="B45" s="40" t="s">
        <v>198</v>
      </c>
      <c r="C45" s="40"/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54">
        <v>0</v>
      </c>
    </row>
    <row r="46" spans="2:12" ht="14.1" customHeight="1" x14ac:dyDescent="0.4">
      <c r="B46" s="37" t="s">
        <v>199</v>
      </c>
      <c r="C46" s="37"/>
      <c r="D46" s="38">
        <v>2107227050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54">
        <v>2107227050</v>
      </c>
    </row>
    <row r="47" spans="2:12" ht="14.1" customHeight="1" x14ac:dyDescent="0.4">
      <c r="B47" s="55" t="s">
        <v>202</v>
      </c>
      <c r="C47" s="56"/>
      <c r="D47" s="38">
        <v>1944237078</v>
      </c>
      <c r="E47" s="38">
        <v>517112513</v>
      </c>
      <c r="F47" s="38">
        <v>5861999</v>
      </c>
      <c r="G47" s="38">
        <v>1438562</v>
      </c>
      <c r="H47" s="38">
        <v>2671102</v>
      </c>
      <c r="I47" s="38">
        <v>0</v>
      </c>
      <c r="J47" s="38">
        <v>53403157</v>
      </c>
      <c r="K47" s="54">
        <v>2524724411</v>
      </c>
    </row>
    <row r="48" spans="2:12" ht="13.5" customHeight="1" x14ac:dyDescent="0.4">
      <c r="B48" s="57" t="s">
        <v>106</v>
      </c>
      <c r="C48" s="57"/>
      <c r="D48" s="51">
        <v>126527216318</v>
      </c>
      <c r="E48" s="51">
        <v>17532026556</v>
      </c>
      <c r="F48" s="51">
        <v>1991700851</v>
      </c>
      <c r="G48" s="51">
        <v>182362694</v>
      </c>
      <c r="H48" s="51">
        <v>246709898</v>
      </c>
      <c r="I48" s="51">
        <v>0</v>
      </c>
      <c r="J48" s="51">
        <v>7089756829</v>
      </c>
      <c r="K48" s="52">
        <v>153569773146</v>
      </c>
      <c r="L48" s="53"/>
    </row>
    <row r="49" ht="3" customHeight="1" x14ac:dyDescent="0.4"/>
    <row r="50" ht="5.0999999999999996" customHeight="1" x14ac:dyDescent="0.4"/>
  </sheetData>
  <mergeCells count="51">
    <mergeCell ref="B46:C46"/>
    <mergeCell ref="B47:C47"/>
    <mergeCell ref="B48:C48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I29:I30"/>
    <mergeCell ref="J29:J30"/>
    <mergeCell ref="K29:K30"/>
    <mergeCell ref="B31:C31"/>
    <mergeCell ref="B32:C32"/>
    <mergeCell ref="B33:C33"/>
    <mergeCell ref="B29:C30"/>
    <mergeCell ref="D29:D30"/>
    <mergeCell ref="E29:E30"/>
    <mergeCell ref="F29:F30"/>
    <mergeCell ref="G29:G30"/>
    <mergeCell ref="H29:H30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1:D1"/>
    <mergeCell ref="A2:L2"/>
    <mergeCell ref="A3:E3"/>
    <mergeCell ref="A4:K4"/>
    <mergeCell ref="B5:K5"/>
    <mergeCell ref="B7:C7"/>
  </mergeCells>
  <phoneticPr fontId="10"/>
  <printOptions horizontalCentered="1"/>
  <pageMargins left="0" right="0" top="0" bottom="0" header="0.31496062992125984" footer="0.31496062992125984"/>
  <pageSetup paperSize="9" orientation="portrait" verticalDpi="0" r:id="rId1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DCF4-9A55-451C-BDB1-F5E659491D46}">
  <sheetPr>
    <pageSetUpPr fitToPage="1"/>
  </sheetPr>
  <dimension ref="A1:N29"/>
  <sheetViews>
    <sheetView view="pageBreakPreview" zoomScale="80" zoomScaleNormal="80" zoomScaleSheetLayoutView="80" workbookViewId="0">
      <selection sqref="A1:D1"/>
    </sheetView>
  </sheetViews>
  <sheetFormatPr defaultColWidth="9" defaultRowHeight="13.5" x14ac:dyDescent="0.4"/>
  <cols>
    <col min="1" max="1" width="8.5" style="58" customWidth="1"/>
    <col min="2" max="2" width="5.5" style="58" customWidth="1"/>
    <col min="3" max="3" width="29.375" style="58" customWidth="1"/>
    <col min="4" max="4" width="17.5" style="58" customWidth="1"/>
    <col min="5" max="5" width="16.125" style="58" bestFit="1" customWidth="1"/>
    <col min="6" max="9" width="15.75" style="58" customWidth="1"/>
    <col min="10" max="10" width="16.75" style="58" customWidth="1"/>
    <col min="11" max="11" width="15.75" style="58" customWidth="1"/>
    <col min="12" max="12" width="16.75" style="58" customWidth="1"/>
    <col min="13" max="13" width="16.625" style="58" customWidth="1"/>
    <col min="14" max="14" width="1.25" style="58" customWidth="1"/>
    <col min="15" max="16384" width="9" style="58"/>
  </cols>
  <sheetData>
    <row r="1" spans="1:14" ht="50.1" customHeight="1" x14ac:dyDescent="0.4"/>
    <row r="2" spans="1:14" ht="34.5" customHeight="1" x14ac:dyDescent="0.4">
      <c r="B2" s="59"/>
      <c r="C2" s="59" t="s">
        <v>211</v>
      </c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4" ht="20.100000000000001" customHeight="1" x14ac:dyDescent="0.4">
      <c r="B3" s="60"/>
      <c r="C3" s="61" t="s">
        <v>212</v>
      </c>
      <c r="D3" s="60"/>
      <c r="E3" s="60"/>
      <c r="F3" s="60"/>
      <c r="G3" s="60"/>
      <c r="H3" s="60"/>
      <c r="I3" s="60"/>
      <c r="J3" s="62"/>
      <c r="K3" s="60"/>
      <c r="L3" s="60"/>
      <c r="M3" s="62" t="s">
        <v>213</v>
      </c>
      <c r="N3" s="60"/>
    </row>
    <row r="4" spans="1:14" ht="50.1" customHeight="1" x14ac:dyDescent="0.4">
      <c r="A4" s="48"/>
      <c r="B4" s="63"/>
      <c r="C4" s="64" t="s">
        <v>214</v>
      </c>
      <c r="D4" s="35" t="s">
        <v>215</v>
      </c>
      <c r="E4" s="35" t="s">
        <v>216</v>
      </c>
      <c r="F4" s="35" t="s">
        <v>217</v>
      </c>
      <c r="G4" s="35" t="s">
        <v>218</v>
      </c>
      <c r="H4" s="35" t="s">
        <v>219</v>
      </c>
      <c r="I4" s="35" t="s">
        <v>220</v>
      </c>
      <c r="J4" s="35" t="s">
        <v>221</v>
      </c>
      <c r="K4" s="35" t="s">
        <v>222</v>
      </c>
      <c r="L4" s="35" t="s">
        <v>223</v>
      </c>
      <c r="M4" s="35" t="s">
        <v>224</v>
      </c>
      <c r="N4" s="63"/>
    </row>
    <row r="5" spans="1:14" ht="39.950000000000003" customHeight="1" x14ac:dyDescent="0.4">
      <c r="A5" s="48"/>
      <c r="B5" s="63"/>
      <c r="C5" s="65" t="s">
        <v>225</v>
      </c>
      <c r="D5" s="66">
        <v>650000</v>
      </c>
      <c r="E5" s="66">
        <v>3248772000</v>
      </c>
      <c r="F5" s="66">
        <v>383513000</v>
      </c>
      <c r="G5" s="66">
        <f t="shared" ref="G5" si="0">E5-F5</f>
        <v>2865259000</v>
      </c>
      <c r="H5" s="66">
        <v>800000000</v>
      </c>
      <c r="I5" s="67">
        <f t="shared" ref="I5" si="1">D5/H5</f>
        <v>8.1249999999999996E-4</v>
      </c>
      <c r="J5" s="66">
        <f t="shared" ref="J5" si="2">G5*I5</f>
        <v>2328022.9375</v>
      </c>
      <c r="K5" s="68">
        <v>0</v>
      </c>
      <c r="L5" s="66">
        <f t="shared" ref="L5" si="3">D5-K5</f>
        <v>650000</v>
      </c>
      <c r="M5" s="66">
        <v>650000</v>
      </c>
      <c r="N5" s="63"/>
    </row>
    <row r="6" spans="1:14" ht="39.950000000000003" customHeight="1" x14ac:dyDescent="0.4">
      <c r="A6" s="48"/>
      <c r="B6" s="63"/>
      <c r="C6" s="64" t="s">
        <v>226</v>
      </c>
      <c r="D6" s="66">
        <f>SUM(D5)</f>
        <v>650000</v>
      </c>
      <c r="E6" s="66">
        <f t="shared" ref="E6:M6" si="4">SUM(E5)</f>
        <v>3248772000</v>
      </c>
      <c r="F6" s="66">
        <f t="shared" si="4"/>
        <v>383513000</v>
      </c>
      <c r="G6" s="66">
        <f t="shared" si="4"/>
        <v>2865259000</v>
      </c>
      <c r="H6" s="66">
        <f t="shared" si="4"/>
        <v>800000000</v>
      </c>
      <c r="I6" s="69" t="s">
        <v>12</v>
      </c>
      <c r="J6" s="66">
        <f t="shared" si="4"/>
        <v>2328022.9375</v>
      </c>
      <c r="K6" s="68">
        <f t="shared" si="4"/>
        <v>0</v>
      </c>
      <c r="L6" s="66">
        <f t="shared" si="4"/>
        <v>650000</v>
      </c>
      <c r="M6" s="66">
        <f t="shared" si="4"/>
        <v>650000</v>
      </c>
      <c r="N6" s="63"/>
    </row>
    <row r="7" spans="1:14" ht="11.1" customHeight="1" x14ac:dyDescent="0.4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20.100000000000001" customHeight="1" x14ac:dyDescent="0.4">
      <c r="B8" s="60"/>
      <c r="C8" s="61" t="s">
        <v>227</v>
      </c>
      <c r="D8" s="60"/>
      <c r="E8" s="60"/>
      <c r="F8" s="60"/>
      <c r="G8" s="60"/>
      <c r="H8" s="60"/>
      <c r="I8" s="60"/>
      <c r="J8" s="60"/>
      <c r="K8" s="60"/>
      <c r="L8" s="62" t="s">
        <v>228</v>
      </c>
      <c r="M8" s="60"/>
      <c r="N8" s="60"/>
    </row>
    <row r="9" spans="1:14" ht="50.1" customHeight="1" x14ac:dyDescent="0.4">
      <c r="A9" s="48"/>
      <c r="B9" s="63"/>
      <c r="C9" s="64" t="s">
        <v>214</v>
      </c>
      <c r="D9" s="35" t="s">
        <v>229</v>
      </c>
      <c r="E9" s="35" t="s">
        <v>216</v>
      </c>
      <c r="F9" s="35" t="s">
        <v>217</v>
      </c>
      <c r="G9" s="35" t="s">
        <v>218</v>
      </c>
      <c r="H9" s="35" t="s">
        <v>219</v>
      </c>
      <c r="I9" s="35" t="s">
        <v>220</v>
      </c>
      <c r="J9" s="35" t="s">
        <v>221</v>
      </c>
      <c r="K9" s="35" t="s">
        <v>230</v>
      </c>
      <c r="L9" s="35" t="s">
        <v>224</v>
      </c>
      <c r="M9" s="63"/>
      <c r="N9" s="63"/>
    </row>
    <row r="10" spans="1:14" ht="39.950000000000003" customHeight="1" x14ac:dyDescent="0.4">
      <c r="A10" s="48"/>
      <c r="B10" s="63"/>
      <c r="C10" s="65" t="s">
        <v>231</v>
      </c>
      <c r="D10" s="70">
        <v>4793256000</v>
      </c>
      <c r="E10" s="70">
        <v>74552526545</v>
      </c>
      <c r="F10" s="70">
        <v>25134685550</v>
      </c>
      <c r="G10" s="70">
        <f t="shared" ref="G10" si="5">E10-F10</f>
        <v>49417840995</v>
      </c>
      <c r="H10" s="70">
        <v>47441456330</v>
      </c>
      <c r="I10" s="67">
        <f t="shared" ref="I10" si="6">D10/H10</f>
        <v>0.10103517831869223</v>
      </c>
      <c r="J10" s="66">
        <f t="shared" ref="J10" si="7">G10*I10</f>
        <v>4992940377.0546036</v>
      </c>
      <c r="K10" s="68">
        <v>0</v>
      </c>
      <c r="L10" s="70">
        <f t="shared" ref="L10" si="8">D10-K10</f>
        <v>4793256000</v>
      </c>
      <c r="M10" s="63"/>
      <c r="N10" s="63"/>
    </row>
    <row r="11" spans="1:14" ht="39.950000000000003" customHeight="1" x14ac:dyDescent="0.4">
      <c r="A11" s="48"/>
      <c r="B11" s="63"/>
      <c r="C11" s="64" t="s">
        <v>226</v>
      </c>
      <c r="D11" s="70">
        <f>SUM(D10)</f>
        <v>4793256000</v>
      </c>
      <c r="E11" s="70">
        <f t="shared" ref="E11:H11" si="9">SUM(E10)</f>
        <v>74552526545</v>
      </c>
      <c r="F11" s="70">
        <f t="shared" si="9"/>
        <v>25134685550</v>
      </c>
      <c r="G11" s="70">
        <f t="shared" si="9"/>
        <v>49417840995</v>
      </c>
      <c r="H11" s="70">
        <f t="shared" si="9"/>
        <v>47441456330</v>
      </c>
      <c r="I11" s="71" t="s">
        <v>12</v>
      </c>
      <c r="J11" s="70">
        <f>SUM(J10)</f>
        <v>4992940377.0546036</v>
      </c>
      <c r="K11" s="70">
        <f>SUM(K10)</f>
        <v>0</v>
      </c>
      <c r="L11" s="70">
        <f>SUM(L10)</f>
        <v>4793256000</v>
      </c>
      <c r="M11" s="63"/>
      <c r="N11" s="63"/>
    </row>
    <row r="12" spans="1:14" ht="12" customHeight="1" x14ac:dyDescent="0.4">
      <c r="A12" s="48"/>
      <c r="B12" s="63"/>
      <c r="C12" s="72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20.100000000000001" customHeight="1" x14ac:dyDescent="0.4">
      <c r="B13" s="60"/>
      <c r="C13" s="61" t="s">
        <v>232</v>
      </c>
      <c r="D13" s="60"/>
      <c r="E13" s="60"/>
      <c r="F13" s="60"/>
      <c r="G13" s="60"/>
      <c r="H13" s="60"/>
      <c r="I13" s="60"/>
      <c r="J13" s="60"/>
      <c r="K13" s="60"/>
      <c r="L13" s="62"/>
      <c r="M13" s="62" t="s">
        <v>228</v>
      </c>
      <c r="N13" s="60"/>
    </row>
    <row r="14" spans="1:14" ht="50.1" customHeight="1" x14ac:dyDescent="0.4">
      <c r="A14" s="48"/>
      <c r="B14" s="63"/>
      <c r="C14" s="64" t="s">
        <v>214</v>
      </c>
      <c r="D14" s="35" t="s">
        <v>215</v>
      </c>
      <c r="E14" s="35" t="s">
        <v>216</v>
      </c>
      <c r="F14" s="35" t="s">
        <v>217</v>
      </c>
      <c r="G14" s="35" t="s">
        <v>218</v>
      </c>
      <c r="H14" s="35" t="s">
        <v>219</v>
      </c>
      <c r="I14" s="35" t="s">
        <v>220</v>
      </c>
      <c r="J14" s="35" t="s">
        <v>221</v>
      </c>
      <c r="K14" s="35" t="s">
        <v>222</v>
      </c>
      <c r="L14" s="35" t="s">
        <v>223</v>
      </c>
      <c r="M14" s="35" t="s">
        <v>224</v>
      </c>
      <c r="N14" s="63"/>
    </row>
    <row r="15" spans="1:14" ht="39.950000000000003" customHeight="1" x14ac:dyDescent="0.4">
      <c r="A15" s="48"/>
      <c r="B15" s="63"/>
      <c r="C15" s="65" t="s">
        <v>233</v>
      </c>
      <c r="D15" s="66">
        <v>4480000</v>
      </c>
      <c r="E15" s="66">
        <v>230722195324</v>
      </c>
      <c r="F15" s="66">
        <v>223578431801</v>
      </c>
      <c r="G15" s="66">
        <f t="shared" ref="G15:G26" si="10">E15-F15</f>
        <v>7143763523</v>
      </c>
      <c r="H15" s="66">
        <v>4056190000</v>
      </c>
      <c r="I15" s="67">
        <f t="shared" ref="I15:I26" si="11">D15/H15</f>
        <v>1.1044847504678035E-3</v>
      </c>
      <c r="J15" s="66">
        <f t="shared" ref="J15:J26" si="12">G15*I15</f>
        <v>7890177.8721016524</v>
      </c>
      <c r="K15" s="68">
        <v>0</v>
      </c>
      <c r="L15" s="66">
        <f>D15-K15</f>
        <v>4480000</v>
      </c>
      <c r="M15" s="66">
        <v>4480000</v>
      </c>
      <c r="N15" s="63"/>
    </row>
    <row r="16" spans="1:14" ht="39.950000000000003" customHeight="1" x14ac:dyDescent="0.4">
      <c r="A16" s="48"/>
      <c r="B16" s="63"/>
      <c r="C16" s="65" t="s">
        <v>234</v>
      </c>
      <c r="D16" s="66">
        <v>19181000</v>
      </c>
      <c r="E16" s="66">
        <v>1046030577059</v>
      </c>
      <c r="F16" s="66">
        <v>970479735501</v>
      </c>
      <c r="G16" s="66">
        <f t="shared" si="10"/>
        <v>75550841558</v>
      </c>
      <c r="H16" s="66">
        <v>50368017828</v>
      </c>
      <c r="I16" s="67">
        <f t="shared" si="11"/>
        <v>3.8081705072255439E-4</v>
      </c>
      <c r="J16" s="66">
        <f t="shared" si="12"/>
        <v>28771048.661724556</v>
      </c>
      <c r="K16" s="68">
        <v>0</v>
      </c>
      <c r="L16" s="66">
        <f t="shared" ref="L16:L26" si="13">D16-K16</f>
        <v>19181000</v>
      </c>
      <c r="M16" s="66">
        <v>19181000</v>
      </c>
      <c r="N16" s="63"/>
    </row>
    <row r="17" spans="1:14" ht="39.950000000000003" customHeight="1" x14ac:dyDescent="0.4">
      <c r="A17" s="48"/>
      <c r="B17" s="63"/>
      <c r="C17" s="65" t="s">
        <v>235</v>
      </c>
      <c r="D17" s="66">
        <v>1446000</v>
      </c>
      <c r="E17" s="66">
        <v>987114020</v>
      </c>
      <c r="F17" s="66">
        <v>317610643</v>
      </c>
      <c r="G17" s="66">
        <f t="shared" si="10"/>
        <v>669503377</v>
      </c>
      <c r="H17" s="66">
        <v>574074000</v>
      </c>
      <c r="I17" s="67">
        <f t="shared" si="11"/>
        <v>2.5188390346889077E-3</v>
      </c>
      <c r="J17" s="66">
        <f t="shared" si="12"/>
        <v>1686371.239843644</v>
      </c>
      <c r="K17" s="68">
        <v>0</v>
      </c>
      <c r="L17" s="66">
        <f t="shared" si="13"/>
        <v>1446000</v>
      </c>
      <c r="M17" s="66">
        <v>1446000</v>
      </c>
      <c r="N17" s="63"/>
    </row>
    <row r="18" spans="1:14" ht="39.950000000000003" customHeight="1" x14ac:dyDescent="0.4">
      <c r="A18" s="48"/>
      <c r="B18" s="63"/>
      <c r="C18" s="65" t="s">
        <v>236</v>
      </c>
      <c r="D18" s="66">
        <v>3500000</v>
      </c>
      <c r="E18" s="66">
        <v>2322780156</v>
      </c>
      <c r="F18" s="66">
        <v>78575284</v>
      </c>
      <c r="G18" s="66">
        <f t="shared" si="10"/>
        <v>2244204872</v>
      </c>
      <c r="H18" s="66">
        <v>2135050000</v>
      </c>
      <c r="I18" s="67">
        <f t="shared" si="11"/>
        <v>1.6393058710568839E-3</v>
      </c>
      <c r="J18" s="66">
        <f t="shared" si="12"/>
        <v>3678938.2225240627</v>
      </c>
      <c r="K18" s="68">
        <v>0</v>
      </c>
      <c r="L18" s="66">
        <f t="shared" si="13"/>
        <v>3500000</v>
      </c>
      <c r="M18" s="66">
        <v>3500000</v>
      </c>
      <c r="N18" s="63"/>
    </row>
    <row r="19" spans="1:14" ht="39.950000000000003" customHeight="1" x14ac:dyDescent="0.4">
      <c r="A19" s="48"/>
      <c r="B19" s="63"/>
      <c r="C19" s="65" t="s">
        <v>237</v>
      </c>
      <c r="D19" s="66">
        <v>3039000</v>
      </c>
      <c r="E19" s="66">
        <v>669277029</v>
      </c>
      <c r="F19" s="66">
        <v>519977</v>
      </c>
      <c r="G19" s="66">
        <f t="shared" si="10"/>
        <v>668757052</v>
      </c>
      <c r="H19" s="66">
        <v>627120000</v>
      </c>
      <c r="I19" s="67">
        <f t="shared" si="11"/>
        <v>4.8459624952162262E-3</v>
      </c>
      <c r="J19" s="66">
        <f t="shared" si="12"/>
        <v>3240771.5924033676</v>
      </c>
      <c r="K19" s="68">
        <v>0</v>
      </c>
      <c r="L19" s="66">
        <f t="shared" si="13"/>
        <v>3039000</v>
      </c>
      <c r="M19" s="66">
        <v>3039000</v>
      </c>
      <c r="N19" s="63"/>
    </row>
    <row r="20" spans="1:14" ht="39.950000000000003" customHeight="1" x14ac:dyDescent="0.4">
      <c r="A20" s="48"/>
      <c r="B20" s="63"/>
      <c r="C20" s="65" t="s">
        <v>238</v>
      </c>
      <c r="D20" s="66">
        <v>1907000</v>
      </c>
      <c r="E20" s="66">
        <v>552060290</v>
      </c>
      <c r="F20" s="66">
        <v>831379</v>
      </c>
      <c r="G20" s="66">
        <f t="shared" si="10"/>
        <v>551228911</v>
      </c>
      <c r="H20" s="66">
        <v>550369244</v>
      </c>
      <c r="I20" s="67">
        <f t="shared" si="11"/>
        <v>3.4649465259726613E-3</v>
      </c>
      <c r="J20" s="66">
        <f t="shared" si="12"/>
        <v>1909978.7001851434</v>
      </c>
      <c r="K20" s="68">
        <v>0</v>
      </c>
      <c r="L20" s="66">
        <f t="shared" si="13"/>
        <v>1907000</v>
      </c>
      <c r="M20" s="66">
        <v>1907000</v>
      </c>
      <c r="N20" s="63"/>
    </row>
    <row r="21" spans="1:14" ht="39.950000000000003" customHeight="1" x14ac:dyDescent="0.4">
      <c r="A21" s="48"/>
      <c r="B21" s="63"/>
      <c r="C21" s="65" t="s">
        <v>239</v>
      </c>
      <c r="D21" s="66">
        <v>2300000</v>
      </c>
      <c r="E21" s="66">
        <v>1393983006</v>
      </c>
      <c r="F21" s="66">
        <v>322321997</v>
      </c>
      <c r="G21" s="66">
        <f t="shared" si="10"/>
        <v>1071661009</v>
      </c>
      <c r="H21" s="66">
        <v>416300000</v>
      </c>
      <c r="I21" s="67">
        <f t="shared" si="11"/>
        <v>5.5248618784530384E-3</v>
      </c>
      <c r="J21" s="66">
        <f t="shared" si="12"/>
        <v>5920779.0552486181</v>
      </c>
      <c r="K21" s="68">
        <v>0</v>
      </c>
      <c r="L21" s="66">
        <f t="shared" si="13"/>
        <v>2300000</v>
      </c>
      <c r="M21" s="66">
        <v>2300000</v>
      </c>
      <c r="N21" s="63"/>
    </row>
    <row r="22" spans="1:14" ht="39.950000000000003" customHeight="1" x14ac:dyDescent="0.4">
      <c r="A22" s="48"/>
      <c r="B22" s="63"/>
      <c r="C22" s="65" t="s">
        <v>240</v>
      </c>
      <c r="D22" s="66">
        <v>935000</v>
      </c>
      <c r="E22" s="66">
        <v>281724577</v>
      </c>
      <c r="F22" s="66">
        <v>1173225</v>
      </c>
      <c r="G22" s="66">
        <f t="shared" si="10"/>
        <v>280551352</v>
      </c>
      <c r="H22" s="66">
        <v>268122094</v>
      </c>
      <c r="I22" s="67">
        <f t="shared" si="11"/>
        <v>3.4872172824370082E-3</v>
      </c>
      <c r="J22" s="66">
        <f t="shared" si="12"/>
        <v>978343.52330546849</v>
      </c>
      <c r="K22" s="68">
        <v>0</v>
      </c>
      <c r="L22" s="66">
        <f t="shared" si="13"/>
        <v>935000</v>
      </c>
      <c r="M22" s="66">
        <v>935000</v>
      </c>
      <c r="N22" s="63"/>
    </row>
    <row r="23" spans="1:14" ht="39.950000000000003" customHeight="1" x14ac:dyDescent="0.4">
      <c r="A23" s="48"/>
      <c r="B23" s="63"/>
      <c r="C23" s="65" t="s">
        <v>241</v>
      </c>
      <c r="D23" s="66">
        <v>4019000</v>
      </c>
      <c r="E23" s="66">
        <v>2255845841</v>
      </c>
      <c r="F23" s="66">
        <v>113144983</v>
      </c>
      <c r="G23" s="66">
        <f t="shared" si="10"/>
        <v>2142700858</v>
      </c>
      <c r="H23" s="66">
        <v>23000000</v>
      </c>
      <c r="I23" s="67">
        <f t="shared" si="11"/>
        <v>0.17473913043478262</v>
      </c>
      <c r="J23" s="66">
        <f t="shared" si="12"/>
        <v>374413684.70878261</v>
      </c>
      <c r="K23" s="68">
        <v>0</v>
      </c>
      <c r="L23" s="66">
        <f t="shared" si="13"/>
        <v>4019000</v>
      </c>
      <c r="M23" s="66">
        <v>4019000</v>
      </c>
      <c r="N23" s="63"/>
    </row>
    <row r="24" spans="1:14" ht="39.950000000000003" customHeight="1" x14ac:dyDescent="0.4">
      <c r="A24" s="48"/>
      <c r="B24" s="63"/>
      <c r="C24" s="65" t="s">
        <v>242</v>
      </c>
      <c r="D24" s="66">
        <v>130000</v>
      </c>
      <c r="E24" s="66">
        <v>1072369246</v>
      </c>
      <c r="F24" s="66">
        <v>82275686</v>
      </c>
      <c r="G24" s="66">
        <f t="shared" si="10"/>
        <v>990093560</v>
      </c>
      <c r="H24" s="66">
        <v>174842446</v>
      </c>
      <c r="I24" s="67">
        <f t="shared" si="11"/>
        <v>7.4352654617975322E-4</v>
      </c>
      <c r="J24" s="66">
        <f t="shared" si="12"/>
        <v>736160.84506161627</v>
      </c>
      <c r="K24" s="68">
        <v>0</v>
      </c>
      <c r="L24" s="66">
        <f t="shared" si="13"/>
        <v>130000</v>
      </c>
      <c r="M24" s="66">
        <v>130000</v>
      </c>
      <c r="N24" s="63"/>
    </row>
    <row r="25" spans="1:14" ht="39.950000000000003" customHeight="1" x14ac:dyDescent="0.4">
      <c r="A25" s="48"/>
      <c r="B25" s="63"/>
      <c r="C25" s="65" t="s">
        <v>243</v>
      </c>
      <c r="D25" s="66">
        <v>5200000</v>
      </c>
      <c r="E25" s="66">
        <v>24346700000000</v>
      </c>
      <c r="F25" s="66">
        <v>24022804000000</v>
      </c>
      <c r="G25" s="66">
        <f t="shared" si="10"/>
        <v>323896000000</v>
      </c>
      <c r="H25" s="66">
        <v>16602000000</v>
      </c>
      <c r="I25" s="67">
        <f t="shared" si="11"/>
        <v>3.1321527526804001E-4</v>
      </c>
      <c r="J25" s="66">
        <f t="shared" si="12"/>
        <v>101449174.79821709</v>
      </c>
      <c r="K25" s="68">
        <v>0</v>
      </c>
      <c r="L25" s="66">
        <f t="shared" si="13"/>
        <v>5200000</v>
      </c>
      <c r="M25" s="66">
        <v>5200000</v>
      </c>
      <c r="N25" s="63"/>
    </row>
    <row r="26" spans="1:14" ht="39.950000000000003" customHeight="1" x14ac:dyDescent="0.4">
      <c r="A26" s="48"/>
      <c r="B26" s="63"/>
      <c r="C26" s="65" t="s">
        <v>244</v>
      </c>
      <c r="D26" s="66">
        <v>100000</v>
      </c>
      <c r="E26" s="66">
        <v>170780000</v>
      </c>
      <c r="F26" s="66">
        <v>28983000</v>
      </c>
      <c r="G26" s="66">
        <f t="shared" si="10"/>
        <v>141797000</v>
      </c>
      <c r="H26" s="66">
        <v>60000000</v>
      </c>
      <c r="I26" s="67">
        <f t="shared" si="11"/>
        <v>1.6666666666666668E-3</v>
      </c>
      <c r="J26" s="66">
        <f t="shared" si="12"/>
        <v>236328.33333333334</v>
      </c>
      <c r="K26" s="68">
        <v>0</v>
      </c>
      <c r="L26" s="66">
        <f t="shared" si="13"/>
        <v>100000</v>
      </c>
      <c r="M26" s="66">
        <v>100000</v>
      </c>
      <c r="N26" s="63"/>
    </row>
    <row r="27" spans="1:14" ht="39.950000000000003" customHeight="1" x14ac:dyDescent="0.4">
      <c r="A27" s="48"/>
      <c r="B27" s="63"/>
      <c r="C27" s="64" t="s">
        <v>226</v>
      </c>
      <c r="D27" s="66">
        <f>SUM(D15:D26)</f>
        <v>46237000</v>
      </c>
      <c r="E27" s="66">
        <f t="shared" ref="E27:H27" si="14">SUM(E15:E26)</f>
        <v>25633158706548</v>
      </c>
      <c r="F27" s="66">
        <f t="shared" si="14"/>
        <v>25217807603476</v>
      </c>
      <c r="G27" s="66">
        <f t="shared" si="14"/>
        <v>415351103072</v>
      </c>
      <c r="H27" s="66">
        <f t="shared" si="14"/>
        <v>75855085612</v>
      </c>
      <c r="I27" s="69" t="s">
        <v>12</v>
      </c>
      <c r="J27" s="66">
        <f>SUM(J15:J26)</f>
        <v>530911757.5527311</v>
      </c>
      <c r="K27" s="68">
        <f t="shared" ref="K27:M27" si="15">SUM(K15:K26)</f>
        <v>0</v>
      </c>
      <c r="L27" s="66">
        <f t="shared" si="15"/>
        <v>46237000</v>
      </c>
      <c r="M27" s="66">
        <f t="shared" si="15"/>
        <v>46237000</v>
      </c>
      <c r="N27" s="63"/>
    </row>
    <row r="28" spans="1:14" ht="7.5" customHeight="1" x14ac:dyDescent="0.4"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</row>
    <row r="29" spans="1:14" ht="6.75" customHeight="1" x14ac:dyDescent="0.4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</row>
  </sheetData>
  <phoneticPr fontId="10"/>
  <pageMargins left="0.7" right="0.7" top="0.75" bottom="0.75" header="0.3" footer="0.3"/>
  <pageSetup paperSize="9" scale="4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05ECC-CBFB-4193-975D-DE9AF2E1F819}">
  <dimension ref="B1:N28"/>
  <sheetViews>
    <sheetView view="pageBreakPreview" zoomScaleNormal="100" zoomScaleSheetLayoutView="100" workbookViewId="0">
      <selection sqref="A1:D1"/>
    </sheetView>
  </sheetViews>
  <sheetFormatPr defaultColWidth="9" defaultRowHeight="18.75" x14ac:dyDescent="0.4"/>
  <cols>
    <col min="1" max="1" width="1.25" style="24" customWidth="1"/>
    <col min="2" max="2" width="5.625" style="24" customWidth="1"/>
    <col min="3" max="3" width="40.5" style="24" bestFit="1" customWidth="1"/>
    <col min="4" max="9" width="15.625" style="73" customWidth="1"/>
    <col min="10" max="10" width="10.75" style="24" hidden="1" customWidth="1"/>
    <col min="11" max="11" width="0.75" style="24" customWidth="1"/>
    <col min="12" max="12" width="0.375" style="24" customWidth="1"/>
    <col min="13" max="13" width="11.5" style="24" bestFit="1" customWidth="1"/>
    <col min="14" max="14" width="10.125" style="24" bestFit="1" customWidth="1"/>
    <col min="15" max="16384" width="9" style="24"/>
  </cols>
  <sheetData>
    <row r="1" spans="2:14" ht="60" customHeight="1" x14ac:dyDescent="0.4"/>
    <row r="2" spans="2:14" ht="18.75" customHeight="1" x14ac:dyDescent="0.4">
      <c r="B2" s="74"/>
      <c r="C2" s="75" t="s">
        <v>245</v>
      </c>
      <c r="D2" s="76"/>
      <c r="E2" s="76"/>
      <c r="F2" s="76"/>
      <c r="G2" s="76"/>
      <c r="H2" s="76"/>
      <c r="I2" s="77" t="s">
        <v>181</v>
      </c>
      <c r="J2" s="74"/>
      <c r="K2" s="74"/>
    </row>
    <row r="3" spans="2:14" s="48" customFormat="1" ht="17.45" customHeight="1" x14ac:dyDescent="0.4">
      <c r="B3" s="63"/>
      <c r="C3" s="78" t="s">
        <v>246</v>
      </c>
      <c r="D3" s="79" t="s">
        <v>247</v>
      </c>
      <c r="E3" s="79" t="s">
        <v>248</v>
      </c>
      <c r="F3" s="79" t="s">
        <v>249</v>
      </c>
      <c r="G3" s="79" t="s">
        <v>250</v>
      </c>
      <c r="H3" s="80" t="s">
        <v>251</v>
      </c>
      <c r="I3" s="81" t="s">
        <v>252</v>
      </c>
      <c r="J3" s="82" t="s">
        <v>226</v>
      </c>
      <c r="K3" s="63"/>
    </row>
    <row r="4" spans="2:14" s="45" customFormat="1" ht="17.45" customHeight="1" x14ac:dyDescent="0.4">
      <c r="B4" s="72"/>
      <c r="C4" s="78"/>
      <c r="D4" s="79"/>
      <c r="E4" s="79"/>
      <c r="F4" s="79"/>
      <c r="G4" s="79"/>
      <c r="H4" s="79"/>
      <c r="I4" s="83"/>
      <c r="J4" s="84"/>
      <c r="K4" s="72"/>
    </row>
    <row r="5" spans="2:14" s="48" customFormat="1" ht="35.1" customHeight="1" x14ac:dyDescent="0.15">
      <c r="B5" s="63"/>
      <c r="C5" s="85" t="s">
        <v>253</v>
      </c>
      <c r="D5" s="86">
        <v>3231604993</v>
      </c>
      <c r="E5" s="86">
        <v>0</v>
      </c>
      <c r="F5" s="86">
        <v>0</v>
      </c>
      <c r="G5" s="86">
        <v>0</v>
      </c>
      <c r="H5" s="86">
        <f>SUM(D5:G5)</f>
        <v>3231604993</v>
      </c>
      <c r="I5" s="86">
        <v>3231604993</v>
      </c>
      <c r="J5" s="87"/>
      <c r="K5" s="63"/>
      <c r="M5" s="88"/>
    </row>
    <row r="6" spans="2:14" s="48" customFormat="1" ht="35.1" customHeight="1" x14ac:dyDescent="0.4">
      <c r="B6" s="63"/>
      <c r="C6" s="85" t="s">
        <v>254</v>
      </c>
      <c r="D6" s="89">
        <v>931879838</v>
      </c>
      <c r="E6" s="86">
        <v>0</v>
      </c>
      <c r="F6" s="86">
        <v>0</v>
      </c>
      <c r="G6" s="86">
        <v>0</v>
      </c>
      <c r="H6" s="86">
        <f>SUM(D6:G6)</f>
        <v>931879838</v>
      </c>
      <c r="I6" s="89">
        <v>931879838</v>
      </c>
      <c r="J6" s="87"/>
      <c r="K6" s="63"/>
      <c r="M6" s="90"/>
    </row>
    <row r="7" spans="2:14" s="48" customFormat="1" ht="35.1" customHeight="1" x14ac:dyDescent="0.4">
      <c r="B7" s="63"/>
      <c r="C7" s="85" t="s">
        <v>255</v>
      </c>
      <c r="D7" s="86">
        <v>44423773</v>
      </c>
      <c r="E7" s="86">
        <v>0</v>
      </c>
      <c r="F7" s="86">
        <v>0</v>
      </c>
      <c r="G7" s="86">
        <v>0</v>
      </c>
      <c r="H7" s="86">
        <f t="shared" ref="H7:H21" si="0">SUM(D7:G7)</f>
        <v>44423773</v>
      </c>
      <c r="I7" s="86">
        <v>42131773</v>
      </c>
      <c r="J7" s="87"/>
      <c r="K7" s="63"/>
    </row>
    <row r="8" spans="2:14" s="48" customFormat="1" ht="35.1" customHeight="1" x14ac:dyDescent="0.15">
      <c r="B8" s="63"/>
      <c r="C8" s="85" t="s">
        <v>256</v>
      </c>
      <c r="D8" s="86">
        <v>200704407</v>
      </c>
      <c r="E8" s="86">
        <v>0</v>
      </c>
      <c r="F8" s="86">
        <v>139295593</v>
      </c>
      <c r="G8" s="86">
        <v>0</v>
      </c>
      <c r="H8" s="86">
        <f t="shared" si="0"/>
        <v>340000000</v>
      </c>
      <c r="I8" s="86">
        <v>340000000</v>
      </c>
      <c r="J8" s="87"/>
      <c r="K8" s="63"/>
      <c r="M8" s="91"/>
      <c r="N8" s="90"/>
    </row>
    <row r="9" spans="2:14" s="48" customFormat="1" ht="35.1" customHeight="1" x14ac:dyDescent="0.4">
      <c r="B9" s="63"/>
      <c r="C9" s="92" t="s">
        <v>257</v>
      </c>
      <c r="D9" s="86">
        <v>9305792</v>
      </c>
      <c r="E9" s="86">
        <v>0</v>
      </c>
      <c r="F9" s="86">
        <v>0</v>
      </c>
      <c r="G9" s="86">
        <v>3694208</v>
      </c>
      <c r="H9" s="86">
        <f t="shared" si="0"/>
        <v>13000000</v>
      </c>
      <c r="I9" s="86">
        <v>13000000</v>
      </c>
      <c r="J9" s="87"/>
      <c r="K9" s="63"/>
      <c r="M9" s="90"/>
    </row>
    <row r="10" spans="2:14" s="48" customFormat="1" ht="35.1" customHeight="1" x14ac:dyDescent="0.4">
      <c r="B10" s="63"/>
      <c r="C10" s="92" t="s">
        <v>258</v>
      </c>
      <c r="D10" s="86">
        <v>15600800</v>
      </c>
      <c r="E10" s="86">
        <v>0</v>
      </c>
      <c r="F10" s="86">
        <v>0</v>
      </c>
      <c r="G10" s="86">
        <v>14399200</v>
      </c>
      <c r="H10" s="86">
        <f t="shared" si="0"/>
        <v>30000000</v>
      </c>
      <c r="I10" s="86">
        <v>30000000</v>
      </c>
      <c r="J10" s="87"/>
      <c r="K10" s="63"/>
    </row>
    <row r="11" spans="2:14" s="48" customFormat="1" ht="35.1" customHeight="1" x14ac:dyDescent="0.4">
      <c r="B11" s="63"/>
      <c r="C11" s="92" t="s">
        <v>259</v>
      </c>
      <c r="D11" s="86">
        <v>54668774</v>
      </c>
      <c r="E11" s="86">
        <v>0</v>
      </c>
      <c r="F11" s="86">
        <v>0</v>
      </c>
      <c r="G11" s="86">
        <v>0</v>
      </c>
      <c r="H11" s="86">
        <f t="shared" si="0"/>
        <v>54668774</v>
      </c>
      <c r="I11" s="86">
        <v>54316774</v>
      </c>
      <c r="J11" s="87"/>
      <c r="K11" s="63"/>
    </row>
    <row r="12" spans="2:14" s="48" customFormat="1" ht="35.1" customHeight="1" x14ac:dyDescent="0.4">
      <c r="B12" s="63"/>
      <c r="C12" s="92" t="s">
        <v>260</v>
      </c>
      <c r="D12" s="86">
        <v>12359303</v>
      </c>
      <c r="E12" s="86">
        <v>0</v>
      </c>
      <c r="F12" s="86">
        <v>0</v>
      </c>
      <c r="G12" s="86">
        <v>0</v>
      </c>
      <c r="H12" s="86">
        <f t="shared" si="0"/>
        <v>12359303</v>
      </c>
      <c r="I12" s="86">
        <v>12359303</v>
      </c>
      <c r="J12" s="87"/>
      <c r="K12" s="63"/>
    </row>
    <row r="13" spans="2:14" s="48" customFormat="1" ht="35.1" customHeight="1" x14ac:dyDescent="0.4">
      <c r="B13" s="63"/>
      <c r="C13" s="92" t="s">
        <v>261</v>
      </c>
      <c r="D13" s="86">
        <v>83727000</v>
      </c>
      <c r="E13" s="86">
        <v>0</v>
      </c>
      <c r="F13" s="86">
        <v>0</v>
      </c>
      <c r="G13" s="86">
        <v>0</v>
      </c>
      <c r="H13" s="86">
        <f t="shared" si="0"/>
        <v>83727000</v>
      </c>
      <c r="I13" s="86">
        <v>83727000</v>
      </c>
      <c r="J13" s="87"/>
      <c r="K13" s="63"/>
    </row>
    <row r="14" spans="2:14" s="48" customFormat="1" ht="35.1" customHeight="1" x14ac:dyDescent="0.4">
      <c r="B14" s="63"/>
      <c r="C14" s="92" t="s">
        <v>262</v>
      </c>
      <c r="D14" s="86">
        <v>13900627</v>
      </c>
      <c r="E14" s="86">
        <v>0</v>
      </c>
      <c r="F14" s="86">
        <v>0</v>
      </c>
      <c r="G14" s="86">
        <v>0</v>
      </c>
      <c r="H14" s="86">
        <f t="shared" si="0"/>
        <v>13900627</v>
      </c>
      <c r="I14" s="86">
        <v>13364627</v>
      </c>
      <c r="J14" s="87"/>
      <c r="K14" s="63"/>
    </row>
    <row r="15" spans="2:14" s="48" customFormat="1" ht="35.1" customHeight="1" x14ac:dyDescent="0.4">
      <c r="B15" s="63"/>
      <c r="C15" s="92" t="s">
        <v>263</v>
      </c>
      <c r="D15" s="86">
        <v>7849657</v>
      </c>
      <c r="E15" s="86">
        <v>0</v>
      </c>
      <c r="F15" s="86">
        <v>0</v>
      </c>
      <c r="G15" s="86">
        <v>0</v>
      </c>
      <c r="H15" s="86">
        <f t="shared" si="0"/>
        <v>7849657</v>
      </c>
      <c r="I15" s="86">
        <v>7829657</v>
      </c>
      <c r="J15" s="87"/>
      <c r="K15" s="63"/>
    </row>
    <row r="16" spans="2:14" s="48" customFormat="1" ht="35.1" customHeight="1" x14ac:dyDescent="0.4">
      <c r="B16" s="63"/>
      <c r="C16" s="92" t="s">
        <v>264</v>
      </c>
      <c r="D16" s="86">
        <v>1064015</v>
      </c>
      <c r="E16" s="86">
        <v>0</v>
      </c>
      <c r="F16" s="86">
        <v>0</v>
      </c>
      <c r="G16" s="86">
        <v>0</v>
      </c>
      <c r="H16" s="86">
        <f t="shared" si="0"/>
        <v>1064015</v>
      </c>
      <c r="I16" s="86">
        <v>1064015</v>
      </c>
      <c r="J16" s="87"/>
      <c r="K16" s="63"/>
    </row>
    <row r="17" spans="2:11" s="48" customFormat="1" ht="35.1" customHeight="1" x14ac:dyDescent="0.4">
      <c r="B17" s="63"/>
      <c r="C17" s="92" t="s">
        <v>265</v>
      </c>
      <c r="D17" s="86">
        <v>7491563</v>
      </c>
      <c r="E17" s="86">
        <v>0</v>
      </c>
      <c r="F17" s="86">
        <v>0</v>
      </c>
      <c r="G17" s="86">
        <v>0</v>
      </c>
      <c r="H17" s="86">
        <f t="shared" si="0"/>
        <v>7491563</v>
      </c>
      <c r="I17" s="86">
        <v>7301563</v>
      </c>
      <c r="J17" s="87"/>
      <c r="K17" s="63"/>
    </row>
    <row r="18" spans="2:11" s="48" customFormat="1" ht="35.1" customHeight="1" x14ac:dyDescent="0.4">
      <c r="B18" s="63"/>
      <c r="C18" s="92" t="s">
        <v>266</v>
      </c>
      <c r="D18" s="86">
        <v>121798807</v>
      </c>
      <c r="E18" s="86">
        <v>0</v>
      </c>
      <c r="F18" s="86">
        <v>0</v>
      </c>
      <c r="G18" s="86">
        <v>0</v>
      </c>
      <c r="H18" s="86">
        <f t="shared" si="0"/>
        <v>121798807</v>
      </c>
      <c r="I18" s="86">
        <v>121788807</v>
      </c>
      <c r="J18" s="87"/>
      <c r="K18" s="63"/>
    </row>
    <row r="19" spans="2:11" s="48" customFormat="1" ht="35.1" customHeight="1" x14ac:dyDescent="0.4">
      <c r="B19" s="63"/>
      <c r="C19" s="92" t="s">
        <v>267</v>
      </c>
      <c r="D19" s="86">
        <v>4299100</v>
      </c>
      <c r="E19" s="86">
        <v>0</v>
      </c>
      <c r="F19" s="86">
        <v>0</v>
      </c>
      <c r="G19" s="86">
        <v>0</v>
      </c>
      <c r="H19" s="86">
        <f t="shared" si="0"/>
        <v>4299100</v>
      </c>
      <c r="I19" s="86">
        <v>4298100</v>
      </c>
      <c r="J19" s="87"/>
      <c r="K19" s="63"/>
    </row>
    <row r="20" spans="2:11" s="48" customFormat="1" ht="35.1" customHeight="1" x14ac:dyDescent="0.4">
      <c r="B20" s="63"/>
      <c r="C20" s="85" t="s">
        <v>268</v>
      </c>
      <c r="D20" s="89">
        <v>6000000</v>
      </c>
      <c r="E20" s="86">
        <v>0</v>
      </c>
      <c r="F20" s="86">
        <v>0</v>
      </c>
      <c r="G20" s="86">
        <v>0</v>
      </c>
      <c r="H20" s="86">
        <f t="shared" si="0"/>
        <v>6000000</v>
      </c>
      <c r="I20" s="89">
        <v>6000000</v>
      </c>
      <c r="J20" s="87"/>
      <c r="K20" s="63"/>
    </row>
    <row r="21" spans="2:11" s="48" customFormat="1" ht="35.1" customHeight="1" x14ac:dyDescent="0.4">
      <c r="B21" s="63"/>
      <c r="C21" s="85" t="s">
        <v>269</v>
      </c>
      <c r="D21" s="89">
        <v>1171000</v>
      </c>
      <c r="E21" s="86">
        <v>0</v>
      </c>
      <c r="F21" s="86">
        <v>0</v>
      </c>
      <c r="G21" s="86">
        <v>0</v>
      </c>
      <c r="H21" s="86">
        <f t="shared" si="0"/>
        <v>1171000</v>
      </c>
      <c r="I21" s="89">
        <v>1171000</v>
      </c>
      <c r="J21" s="87"/>
      <c r="K21" s="63"/>
    </row>
    <row r="22" spans="2:11" s="48" customFormat="1" ht="35.1" customHeight="1" x14ac:dyDescent="0.4">
      <c r="B22" s="63"/>
      <c r="C22" s="85" t="s">
        <v>270</v>
      </c>
      <c r="D22" s="89">
        <v>696728162</v>
      </c>
      <c r="E22" s="86">
        <v>0</v>
      </c>
      <c r="F22" s="86">
        <v>0</v>
      </c>
      <c r="G22" s="86">
        <v>0</v>
      </c>
      <c r="H22" s="86">
        <f>SUM(D22:G22)</f>
        <v>696728162</v>
      </c>
      <c r="I22" s="89">
        <v>696728162</v>
      </c>
      <c r="J22" s="87"/>
      <c r="K22" s="63"/>
    </row>
    <row r="23" spans="2:11" s="48" customFormat="1" ht="35.1" customHeight="1" x14ac:dyDescent="0.4">
      <c r="B23" s="63"/>
      <c r="C23" s="85" t="s">
        <v>271</v>
      </c>
      <c r="D23" s="89">
        <v>165641031</v>
      </c>
      <c r="E23" s="86">
        <v>0</v>
      </c>
      <c r="F23" s="86">
        <v>0</v>
      </c>
      <c r="G23" s="86">
        <v>0</v>
      </c>
      <c r="H23" s="86">
        <f>SUM(D23:G23)</f>
        <v>165641031</v>
      </c>
      <c r="I23" s="89">
        <v>165641031</v>
      </c>
      <c r="J23" s="87"/>
      <c r="K23" s="63"/>
    </row>
    <row r="24" spans="2:11" s="48" customFormat="1" ht="35.1" customHeight="1" x14ac:dyDescent="0.4">
      <c r="B24" s="63"/>
      <c r="C24" s="85" t="s">
        <v>272</v>
      </c>
      <c r="D24" s="89">
        <v>10000000</v>
      </c>
      <c r="E24" s="86">
        <v>0</v>
      </c>
      <c r="F24" s="86">
        <v>0</v>
      </c>
      <c r="G24" s="86">
        <v>0</v>
      </c>
      <c r="H24" s="86">
        <f>SUM(D24:G24)</f>
        <v>10000000</v>
      </c>
      <c r="I24" s="89">
        <v>10000000</v>
      </c>
      <c r="J24" s="87"/>
      <c r="K24" s="63"/>
    </row>
    <row r="25" spans="2:11" s="48" customFormat="1" ht="35.1" customHeight="1" x14ac:dyDescent="0.4">
      <c r="B25" s="63"/>
      <c r="C25" s="93" t="s">
        <v>226</v>
      </c>
      <c r="D25" s="86">
        <f>SUM(D5:D24)</f>
        <v>5620218642</v>
      </c>
      <c r="E25" s="86">
        <f t="shared" ref="E25:I25" si="1">SUM(E5:E24)</f>
        <v>0</v>
      </c>
      <c r="F25" s="86">
        <f t="shared" si="1"/>
        <v>139295593</v>
      </c>
      <c r="G25" s="86">
        <f t="shared" si="1"/>
        <v>18093408</v>
      </c>
      <c r="H25" s="86">
        <f t="shared" si="1"/>
        <v>5777607643</v>
      </c>
      <c r="I25" s="86">
        <f t="shared" si="1"/>
        <v>5774206643</v>
      </c>
      <c r="J25" s="87"/>
      <c r="K25" s="63"/>
    </row>
    <row r="26" spans="2:11" s="48" customFormat="1" ht="4.9000000000000004" customHeight="1" x14ac:dyDescent="0.4">
      <c r="B26" s="63"/>
      <c r="C26" s="94"/>
      <c r="D26" s="95"/>
      <c r="E26" s="95"/>
      <c r="F26" s="95"/>
      <c r="G26" s="95"/>
      <c r="H26" s="95"/>
      <c r="I26" s="95"/>
      <c r="J26" s="96"/>
      <c r="K26" s="63"/>
    </row>
    <row r="27" spans="2:11" ht="6.6" customHeight="1" x14ac:dyDescent="0.4">
      <c r="B27" s="74"/>
      <c r="C27" s="63"/>
      <c r="D27" s="97"/>
      <c r="E27" s="97"/>
      <c r="F27" s="97"/>
      <c r="G27" s="97"/>
      <c r="H27" s="97"/>
      <c r="I27" s="97"/>
      <c r="J27" s="74"/>
      <c r="K27" s="74"/>
    </row>
    <row r="28" spans="2:11" ht="1.9" customHeight="1" x14ac:dyDescent="0.4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10"/>
  <printOptions horizontalCentered="1"/>
  <pageMargins left="0.19685039370078741" right="0.19685039370078741" top="0.39370078740157483" bottom="0.15748031496062992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DC71-0739-45CC-AACC-66EA74BA6A58}">
  <dimension ref="B1:N9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25" style="58" customWidth="1"/>
    <col min="2" max="2" width="0.875" style="58" customWidth="1"/>
    <col min="3" max="3" width="19.625" style="58" customWidth="1"/>
    <col min="4" max="8" width="14.625" style="98" customWidth="1"/>
    <col min="9" max="9" width="0.875" style="58" customWidth="1"/>
    <col min="10" max="10" width="13.125" style="58" customWidth="1"/>
    <col min="11" max="16384" width="9" style="58"/>
  </cols>
  <sheetData>
    <row r="1" spans="2:14" ht="27" customHeight="1" x14ac:dyDescent="0.4"/>
    <row r="2" spans="2:14" ht="19.5" customHeight="1" x14ac:dyDescent="0.4">
      <c r="B2" s="60"/>
      <c r="C2" s="99" t="s">
        <v>273</v>
      </c>
      <c r="D2" s="100"/>
      <c r="E2" s="100"/>
      <c r="F2" s="100"/>
      <c r="G2" s="100"/>
      <c r="H2" s="100" t="s">
        <v>213</v>
      </c>
      <c r="I2" s="101"/>
      <c r="J2" s="101"/>
      <c r="K2" s="101"/>
      <c r="L2" s="101"/>
    </row>
    <row r="3" spans="2:14" s="48" customFormat="1" ht="21" customHeight="1" x14ac:dyDescent="0.4">
      <c r="B3" s="63"/>
      <c r="C3" s="102" t="s">
        <v>274</v>
      </c>
      <c r="D3" s="103" t="s">
        <v>275</v>
      </c>
      <c r="E3" s="104"/>
      <c r="F3" s="103" t="s">
        <v>276</v>
      </c>
      <c r="G3" s="104"/>
      <c r="H3" s="105" t="s">
        <v>277</v>
      </c>
      <c r="I3" s="63"/>
    </row>
    <row r="4" spans="2:14" s="48" customFormat="1" ht="21.95" customHeight="1" x14ac:dyDescent="0.4">
      <c r="B4" s="63"/>
      <c r="C4" s="106"/>
      <c r="D4" s="107" t="s">
        <v>278</v>
      </c>
      <c r="E4" s="107" t="s">
        <v>279</v>
      </c>
      <c r="F4" s="107" t="s">
        <v>278</v>
      </c>
      <c r="G4" s="107" t="s">
        <v>279</v>
      </c>
      <c r="H4" s="108"/>
      <c r="I4" s="63"/>
    </row>
    <row r="5" spans="2:14" s="48" customFormat="1" ht="20.100000000000001" customHeight="1" x14ac:dyDescent="0.4">
      <c r="B5" s="63"/>
      <c r="C5" s="109" t="s">
        <v>280</v>
      </c>
      <c r="D5" s="110">
        <v>255658720</v>
      </c>
      <c r="E5" s="89">
        <v>0</v>
      </c>
      <c r="F5" s="89">
        <v>0</v>
      </c>
      <c r="G5" s="89">
        <v>0</v>
      </c>
      <c r="H5" s="110">
        <f>SUM(D5,F5)</f>
        <v>255658720</v>
      </c>
      <c r="I5" s="63"/>
    </row>
    <row r="6" spans="2:14" s="48" customFormat="1" ht="20.100000000000001" customHeight="1" x14ac:dyDescent="0.4">
      <c r="B6" s="63"/>
      <c r="C6" s="93" t="s">
        <v>226</v>
      </c>
      <c r="D6" s="110">
        <f>SUM(D5)</f>
        <v>255658720</v>
      </c>
      <c r="E6" s="110">
        <f t="shared" ref="E6:H6" si="0">SUM(E5)</f>
        <v>0</v>
      </c>
      <c r="F6" s="110">
        <f t="shared" si="0"/>
        <v>0</v>
      </c>
      <c r="G6" s="110">
        <f t="shared" si="0"/>
        <v>0</v>
      </c>
      <c r="H6" s="110">
        <f t="shared" si="0"/>
        <v>255658720</v>
      </c>
      <c r="I6" s="63"/>
    </row>
    <row r="7" spans="2:14" ht="3.75" customHeight="1" x14ac:dyDescent="0.4">
      <c r="B7" s="60"/>
      <c r="C7" s="111"/>
      <c r="D7" s="112"/>
      <c r="E7" s="112"/>
      <c r="F7" s="112"/>
      <c r="G7" s="112"/>
      <c r="H7" s="112"/>
      <c r="I7" s="113"/>
      <c r="J7" s="113"/>
      <c r="K7" s="113"/>
      <c r="L7" s="114"/>
      <c r="M7" s="60"/>
      <c r="N7" s="60"/>
    </row>
    <row r="8" spans="2:14" x14ac:dyDescent="0.4">
      <c r="C8" s="60"/>
      <c r="D8" s="115"/>
      <c r="E8" s="115"/>
      <c r="F8" s="115"/>
      <c r="G8" s="115"/>
      <c r="H8" s="115"/>
      <c r="I8" s="113"/>
      <c r="J8" s="113"/>
    </row>
    <row r="9" spans="2:14" x14ac:dyDescent="0.4">
      <c r="C9" s="60"/>
      <c r="D9" s="97"/>
      <c r="E9" s="97"/>
      <c r="F9" s="97"/>
      <c r="G9" s="97"/>
      <c r="H9" s="97"/>
      <c r="I9" s="63"/>
      <c r="J9" s="63"/>
    </row>
  </sheetData>
  <mergeCells count="4">
    <mergeCell ref="C3:C4"/>
    <mergeCell ref="D3:E3"/>
    <mergeCell ref="F3:G3"/>
    <mergeCell ref="H3:H4"/>
  </mergeCells>
  <phoneticPr fontId="10"/>
  <printOptions horizontalCentered="1"/>
  <pageMargins left="0.11811023622047245" right="0.11811023622047245" top="0" bottom="0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EB262-A45E-4860-A0CC-C52C47D29BC2}">
  <dimension ref="B1:K33"/>
  <sheetViews>
    <sheetView view="pageBreakPreview" zoomScale="80" zoomScaleNormal="80" zoomScaleSheetLayoutView="80" workbookViewId="0">
      <selection sqref="A1:D1"/>
    </sheetView>
  </sheetViews>
  <sheetFormatPr defaultColWidth="9" defaultRowHeight="13.5" x14ac:dyDescent="0.4"/>
  <cols>
    <col min="1" max="1" width="1" style="58" customWidth="1"/>
    <col min="2" max="2" width="34.625" style="58" bestFit="1" customWidth="1"/>
    <col min="3" max="4" width="18.625" style="98" customWidth="1"/>
    <col min="5" max="5" width="3.5" style="58" customWidth="1"/>
    <col min="6" max="6" width="35.5" style="58" bestFit="1" customWidth="1"/>
    <col min="7" max="8" width="18.625" style="98" customWidth="1"/>
    <col min="9" max="9" width="11.375" style="58" customWidth="1"/>
    <col min="10" max="16384" width="9" style="58"/>
  </cols>
  <sheetData>
    <row r="1" spans="2:11" ht="25.5" customHeight="1" x14ac:dyDescent="0.4"/>
    <row r="2" spans="2:11" ht="19.5" customHeight="1" x14ac:dyDescent="0.4">
      <c r="B2" s="116" t="s">
        <v>281</v>
      </c>
      <c r="C2" s="117"/>
      <c r="D2" s="118" t="s">
        <v>213</v>
      </c>
      <c r="E2" s="101"/>
      <c r="F2" s="113" t="s">
        <v>282</v>
      </c>
      <c r="G2" s="117"/>
      <c r="H2" s="118" t="s">
        <v>213</v>
      </c>
    </row>
    <row r="3" spans="2:11" s="48" customFormat="1" ht="30" customHeight="1" x14ac:dyDescent="0.4">
      <c r="B3" s="119" t="s">
        <v>274</v>
      </c>
      <c r="C3" s="120" t="s">
        <v>283</v>
      </c>
      <c r="D3" s="120" t="s">
        <v>284</v>
      </c>
      <c r="E3" s="121"/>
      <c r="F3" s="119" t="s">
        <v>274</v>
      </c>
      <c r="G3" s="120" t="s">
        <v>283</v>
      </c>
      <c r="H3" s="120" t="s">
        <v>284</v>
      </c>
    </row>
    <row r="4" spans="2:11" s="48" customFormat="1" ht="16.149999999999999" customHeight="1" x14ac:dyDescent="0.4">
      <c r="B4" s="122" t="s">
        <v>285</v>
      </c>
      <c r="C4" s="123"/>
      <c r="D4" s="123"/>
      <c r="E4" s="121"/>
      <c r="F4" s="122" t="s">
        <v>285</v>
      </c>
      <c r="G4" s="123"/>
      <c r="H4" s="123"/>
    </row>
    <row r="5" spans="2:11" s="48" customFormat="1" ht="21" customHeight="1" x14ac:dyDescent="0.4">
      <c r="B5" s="109"/>
      <c r="C5" s="124">
        <v>0</v>
      </c>
      <c r="D5" s="124">
        <v>0</v>
      </c>
      <c r="E5" s="121"/>
      <c r="F5" s="109"/>
      <c r="G5" s="124" t="s">
        <v>12</v>
      </c>
      <c r="H5" s="124" t="s">
        <v>12</v>
      </c>
    </row>
    <row r="6" spans="2:11" s="48" customFormat="1" ht="21" customHeight="1" thickBot="1" x14ac:dyDescent="0.45">
      <c r="B6" s="125" t="s">
        <v>286</v>
      </c>
      <c r="C6" s="126">
        <f>SUM(C5)</f>
        <v>0</v>
      </c>
      <c r="D6" s="126">
        <f>SUM(D5)</f>
        <v>0</v>
      </c>
      <c r="E6" s="121"/>
      <c r="F6" s="125" t="s">
        <v>286</v>
      </c>
      <c r="G6" s="126" t="s">
        <v>12</v>
      </c>
      <c r="H6" s="126" t="s">
        <v>12</v>
      </c>
    </row>
    <row r="7" spans="2:11" s="48" customFormat="1" ht="16.149999999999999" customHeight="1" thickTop="1" x14ac:dyDescent="0.4">
      <c r="B7" s="127" t="s">
        <v>287</v>
      </c>
      <c r="C7" s="128"/>
      <c r="D7" s="128"/>
      <c r="E7" s="121"/>
      <c r="F7" s="127" t="s">
        <v>287</v>
      </c>
      <c r="G7" s="128"/>
      <c r="H7" s="128"/>
    </row>
    <row r="8" spans="2:11" s="48" customFormat="1" ht="16.149999999999999" customHeight="1" x14ac:dyDescent="0.4">
      <c r="B8" s="127" t="s">
        <v>288</v>
      </c>
      <c r="C8" s="128"/>
      <c r="D8" s="128"/>
      <c r="E8" s="121"/>
      <c r="F8" s="127" t="s">
        <v>288</v>
      </c>
      <c r="G8" s="128"/>
      <c r="H8" s="128"/>
    </row>
    <row r="9" spans="2:11" s="48" customFormat="1" ht="21" customHeight="1" x14ac:dyDescent="0.4">
      <c r="B9" s="109" t="s">
        <v>289</v>
      </c>
      <c r="C9" s="110">
        <v>154218243</v>
      </c>
      <c r="D9" s="110">
        <v>19678248</v>
      </c>
      <c r="E9" s="121"/>
      <c r="F9" s="109" t="s">
        <v>289</v>
      </c>
      <c r="G9" s="110">
        <v>65800908</v>
      </c>
      <c r="H9" s="110">
        <v>710650</v>
      </c>
    </row>
    <row r="10" spans="2:11" s="48" customFormat="1" ht="21" customHeight="1" x14ac:dyDescent="0.4">
      <c r="B10" s="109" t="s">
        <v>290</v>
      </c>
      <c r="C10" s="110">
        <v>201482461</v>
      </c>
      <c r="D10" s="110">
        <v>25709162</v>
      </c>
      <c r="E10" s="121"/>
      <c r="F10" s="109" t="s">
        <v>290</v>
      </c>
      <c r="G10" s="110">
        <v>71954883</v>
      </c>
      <c r="H10" s="110">
        <v>777112</v>
      </c>
    </row>
    <row r="11" spans="2:11" s="48" customFormat="1" ht="21" customHeight="1" x14ac:dyDescent="0.4">
      <c r="B11" s="109" t="s">
        <v>291</v>
      </c>
      <c r="C11" s="110">
        <v>15905270</v>
      </c>
      <c r="D11" s="110">
        <v>2029512</v>
      </c>
      <c r="E11" s="121"/>
      <c r="F11" s="109" t="s">
        <v>291</v>
      </c>
      <c r="G11" s="110">
        <v>8118800</v>
      </c>
      <c r="H11" s="110">
        <v>87683</v>
      </c>
    </row>
    <row r="12" spans="2:11" s="48" customFormat="1" ht="21" customHeight="1" x14ac:dyDescent="0.4">
      <c r="B12" s="109" t="s">
        <v>292</v>
      </c>
      <c r="C12" s="110">
        <v>15103985</v>
      </c>
      <c r="D12" s="110">
        <v>1927268</v>
      </c>
      <c r="E12" s="121"/>
      <c r="F12" s="109" t="s">
        <v>292</v>
      </c>
      <c r="G12" s="110">
        <v>5756938</v>
      </c>
      <c r="H12" s="110">
        <v>62175</v>
      </c>
    </row>
    <row r="13" spans="2:11" s="48" customFormat="1" ht="21" customHeight="1" x14ac:dyDescent="0.4">
      <c r="B13" s="109" t="s">
        <v>293</v>
      </c>
      <c r="C13" s="110">
        <v>2057920</v>
      </c>
      <c r="D13" s="110">
        <v>262591</v>
      </c>
      <c r="E13" s="121"/>
      <c r="F13" s="109" t="s">
        <v>293</v>
      </c>
      <c r="G13" s="110">
        <v>1964600</v>
      </c>
      <c r="H13" s="110">
        <v>21218</v>
      </c>
    </row>
    <row r="14" spans="2:11" s="48" customFormat="1" ht="21" customHeight="1" x14ac:dyDescent="0.4">
      <c r="B14" s="127" t="s">
        <v>294</v>
      </c>
      <c r="C14" s="110">
        <v>461111</v>
      </c>
      <c r="D14" s="110">
        <v>58838</v>
      </c>
      <c r="E14" s="121"/>
      <c r="F14" s="127" t="s">
        <v>294</v>
      </c>
      <c r="G14" s="110">
        <v>452961</v>
      </c>
      <c r="H14" s="110">
        <v>4892</v>
      </c>
    </row>
    <row r="15" spans="2:11" s="48" customFormat="1" ht="21" customHeight="1" x14ac:dyDescent="0.4">
      <c r="B15" s="109" t="s">
        <v>295</v>
      </c>
      <c r="C15" s="110">
        <v>417695775</v>
      </c>
      <c r="D15" s="110">
        <f>ROUND(C15*J15,0)</f>
        <v>72679065</v>
      </c>
      <c r="E15" s="121"/>
      <c r="F15" s="109" t="s">
        <v>295</v>
      </c>
      <c r="G15" s="110">
        <v>154766180</v>
      </c>
      <c r="H15" s="110">
        <f>ROUND(G15*K15,0)</f>
        <v>680971</v>
      </c>
      <c r="J15" s="48">
        <v>0.17399999999999999</v>
      </c>
      <c r="K15" s="48">
        <v>4.3999999999999994E-3</v>
      </c>
    </row>
    <row r="16" spans="2:11" s="48" customFormat="1" ht="21" customHeight="1" x14ac:dyDescent="0.4">
      <c r="B16" s="109" t="s">
        <v>296</v>
      </c>
      <c r="C16" s="110">
        <v>25888650</v>
      </c>
      <c r="D16" s="110">
        <v>17428239</v>
      </c>
      <c r="E16" s="121"/>
      <c r="F16" s="109" t="s">
        <v>296</v>
      </c>
      <c r="G16" s="110">
        <v>20247600</v>
      </c>
      <c r="H16" s="110">
        <v>0</v>
      </c>
      <c r="J16" s="48">
        <v>0.67320000000000002</v>
      </c>
      <c r="K16" s="48">
        <v>0</v>
      </c>
    </row>
    <row r="17" spans="2:11" s="48" customFormat="1" ht="21" customHeight="1" x14ac:dyDescent="0.4">
      <c r="B17" s="109" t="s">
        <v>297</v>
      </c>
      <c r="C17" s="110">
        <v>4854100</v>
      </c>
      <c r="D17" s="110">
        <v>1771747</v>
      </c>
      <c r="E17" s="121"/>
      <c r="F17" s="109" t="s">
        <v>297</v>
      </c>
      <c r="G17" s="110">
        <v>4473600</v>
      </c>
      <c r="H17" s="110">
        <v>0</v>
      </c>
      <c r="J17" s="48">
        <v>0.36500000000000005</v>
      </c>
      <c r="K17" s="48">
        <v>0</v>
      </c>
    </row>
    <row r="18" spans="2:11" s="48" customFormat="1" ht="21" customHeight="1" x14ac:dyDescent="0.4">
      <c r="B18" s="109" t="s">
        <v>298</v>
      </c>
      <c r="C18" s="110"/>
      <c r="D18" s="110"/>
      <c r="E18" s="121"/>
      <c r="F18" s="109" t="s">
        <v>298</v>
      </c>
      <c r="G18" s="110"/>
      <c r="H18" s="110"/>
    </row>
    <row r="19" spans="2:11" s="48" customFormat="1" ht="21" customHeight="1" x14ac:dyDescent="0.4">
      <c r="B19" s="109" t="s">
        <v>299</v>
      </c>
      <c r="C19" s="110">
        <v>1205825</v>
      </c>
      <c r="D19" s="110">
        <v>153863</v>
      </c>
      <c r="E19" s="121"/>
      <c r="F19" s="109" t="s">
        <v>299</v>
      </c>
      <c r="G19" s="110">
        <v>332300</v>
      </c>
      <c r="H19" s="110">
        <v>3589</v>
      </c>
    </row>
    <row r="20" spans="2:11" s="48" customFormat="1" ht="21" customHeight="1" x14ac:dyDescent="0.4">
      <c r="B20" s="127" t="s">
        <v>300</v>
      </c>
      <c r="C20" s="110">
        <v>47700</v>
      </c>
      <c r="D20" s="110">
        <v>6087</v>
      </c>
      <c r="E20" s="121"/>
      <c r="F20" s="109" t="s">
        <v>300</v>
      </c>
      <c r="G20" s="110">
        <v>3600</v>
      </c>
      <c r="H20" s="110">
        <v>39</v>
      </c>
    </row>
    <row r="21" spans="2:11" s="48" customFormat="1" ht="21" customHeight="1" x14ac:dyDescent="0.4">
      <c r="B21" s="109" t="s">
        <v>301</v>
      </c>
      <c r="C21" s="110">
        <v>8823645</v>
      </c>
      <c r="D21" s="110">
        <v>1125897</v>
      </c>
      <c r="E21" s="121"/>
      <c r="F21" s="109" t="s">
        <v>301</v>
      </c>
      <c r="G21" s="110">
        <v>1041774</v>
      </c>
      <c r="H21" s="110">
        <v>11251</v>
      </c>
    </row>
    <row r="22" spans="2:11" s="48" customFormat="1" ht="21" customHeight="1" x14ac:dyDescent="0.4">
      <c r="B22" s="127" t="s">
        <v>302</v>
      </c>
      <c r="C22" s="110">
        <v>22052769</v>
      </c>
      <c r="D22" s="110">
        <v>2813933</v>
      </c>
      <c r="E22" s="121"/>
      <c r="F22" s="127" t="s">
        <v>302</v>
      </c>
      <c r="G22" s="110">
        <v>7370311</v>
      </c>
      <c r="H22" s="110">
        <v>79599</v>
      </c>
    </row>
    <row r="23" spans="2:11" s="48" customFormat="1" ht="21" customHeight="1" x14ac:dyDescent="0.4">
      <c r="B23" s="109" t="s">
        <v>303</v>
      </c>
      <c r="C23" s="110">
        <v>9600421</v>
      </c>
      <c r="D23" s="110">
        <f>ROUND(C23*J23,0)</f>
        <v>1670473</v>
      </c>
      <c r="E23" s="121"/>
      <c r="F23" s="109" t="s">
        <v>303</v>
      </c>
      <c r="G23" s="110">
        <v>716876</v>
      </c>
      <c r="H23" s="110">
        <f>ROUND(G23*K23,0)</f>
        <v>3154</v>
      </c>
      <c r="J23" s="48">
        <v>0.17399999999999999</v>
      </c>
      <c r="K23" s="48">
        <v>4.3999999999999994E-3</v>
      </c>
    </row>
    <row r="24" spans="2:11" s="48" customFormat="1" ht="21" customHeight="1" x14ac:dyDescent="0.4">
      <c r="B24" s="109" t="s">
        <v>304</v>
      </c>
      <c r="C24" s="110">
        <v>961326</v>
      </c>
      <c r="D24" s="110">
        <v>222066</v>
      </c>
      <c r="E24" s="121"/>
      <c r="F24" s="129" t="s">
        <v>304</v>
      </c>
      <c r="G24" s="110">
        <v>1138620</v>
      </c>
      <c r="H24" s="130">
        <v>0</v>
      </c>
      <c r="J24" s="48">
        <v>0.23100000000000001</v>
      </c>
      <c r="K24" s="48">
        <v>0</v>
      </c>
    </row>
    <row r="25" spans="2:11" s="48" customFormat="1" ht="21" customHeight="1" x14ac:dyDescent="0.4">
      <c r="B25" s="109" t="s">
        <v>305</v>
      </c>
      <c r="C25" s="110">
        <v>0</v>
      </c>
      <c r="D25" s="110">
        <v>0</v>
      </c>
      <c r="E25" s="121"/>
      <c r="F25" s="109" t="s">
        <v>305</v>
      </c>
      <c r="G25" s="110">
        <v>99614281</v>
      </c>
      <c r="H25" s="110">
        <v>830000</v>
      </c>
    </row>
    <row r="26" spans="2:11" s="48" customFormat="1" ht="21" customHeight="1" thickBot="1" x14ac:dyDescent="0.45">
      <c r="B26" s="125" t="s">
        <v>286</v>
      </c>
      <c r="C26" s="131">
        <f>SUM(C8:C25)</f>
        <v>880359201</v>
      </c>
      <c r="D26" s="131">
        <f>SUM(D8:D25)</f>
        <v>147536989</v>
      </c>
      <c r="E26" s="121"/>
      <c r="F26" s="125" t="s">
        <v>286</v>
      </c>
      <c r="G26" s="131">
        <f>SUM(G8:G25)</f>
        <v>443754232</v>
      </c>
      <c r="H26" s="131">
        <f>SUM(H8:H25)</f>
        <v>3272333</v>
      </c>
    </row>
    <row r="27" spans="2:11" s="48" customFormat="1" ht="21" customHeight="1" thickTop="1" x14ac:dyDescent="0.4">
      <c r="B27" s="132" t="s">
        <v>226</v>
      </c>
      <c r="C27" s="133">
        <f>SUM(C6,C26)</f>
        <v>880359201</v>
      </c>
      <c r="D27" s="133">
        <f>SUM(D6,D26)</f>
        <v>147536989</v>
      </c>
      <c r="E27" s="121"/>
      <c r="F27" s="132" t="s">
        <v>226</v>
      </c>
      <c r="G27" s="133">
        <f>SUM(G6,G26)</f>
        <v>443754232</v>
      </c>
      <c r="H27" s="133">
        <f>SUM(H6,H26)</f>
        <v>3272333</v>
      </c>
    </row>
    <row r="28" spans="2:11" s="48" customFormat="1" ht="21" customHeight="1" x14ac:dyDescent="0.4">
      <c r="B28" s="134"/>
      <c r="C28" s="112"/>
      <c r="D28" s="112"/>
      <c r="E28" s="121"/>
      <c r="F28" s="113"/>
      <c r="G28" s="115"/>
      <c r="H28" s="135"/>
    </row>
    <row r="29" spans="2:11" s="48" customFormat="1" ht="21" customHeight="1" x14ac:dyDescent="0.4">
      <c r="B29" s="60"/>
      <c r="C29" s="115"/>
      <c r="D29" s="115"/>
      <c r="E29" s="121"/>
      <c r="F29" s="63"/>
      <c r="G29" s="136"/>
      <c r="H29" s="136"/>
    </row>
    <row r="30" spans="2:11" s="48" customFormat="1" ht="21" customHeight="1" x14ac:dyDescent="0.4">
      <c r="B30" s="60"/>
      <c r="C30" s="97"/>
      <c r="D30" s="97"/>
      <c r="E30" s="121"/>
      <c r="F30" s="58"/>
      <c r="G30" s="98"/>
      <c r="H30" s="98"/>
    </row>
    <row r="31" spans="2:11" ht="6.75" customHeight="1" x14ac:dyDescent="0.4">
      <c r="E31" s="113"/>
      <c r="I31" s="60"/>
      <c r="J31" s="60"/>
    </row>
    <row r="32" spans="2:11" ht="18.75" customHeight="1" x14ac:dyDescent="0.4">
      <c r="E32" s="113"/>
      <c r="I32" s="60"/>
      <c r="J32" s="60"/>
    </row>
    <row r="33" spans="5:9" x14ac:dyDescent="0.4">
      <c r="E33" s="63"/>
      <c r="I33" s="60"/>
    </row>
  </sheetData>
  <phoneticPr fontId="10"/>
  <pageMargins left="0.59055118110236227" right="0.11811023622047245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2021-09-02T00:05:35Z</dcterms:modified>
</cp:coreProperties>
</file>