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3（2決）固定資産台帳及び財務書類整備（TRA)\10公表\"/>
    </mc:Choice>
  </mc:AlternateContent>
  <xr:revisionPtr revIDLastSave="0" documentId="13_ncr:1_{C72FC9F3-5D17-4360-BE95-5F8792A084A0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投資及び出資金" sheetId="6" r:id="rId6"/>
    <sheet name="基金" sheetId="7" r:id="rId7"/>
    <sheet name="貸付金" sheetId="8" r:id="rId8"/>
    <sheet name="未収金及び長期延滞債権" sheetId="9" r:id="rId9"/>
    <sheet name="地方債（借入先別）" sheetId="10" r:id="rId10"/>
    <sheet name="地方債（利率別など）" sheetId="11" r:id="rId11"/>
    <sheet name="引当金" sheetId="12" r:id="rId12"/>
    <sheet name="補助金" sheetId="13" r:id="rId13"/>
    <sheet name="財源明細" sheetId="14" r:id="rId14"/>
    <sheet name="財源情報明細" sheetId="15" r:id="rId15"/>
    <sheet name="資金明細" sheetId="16" r:id="rId16"/>
  </sheets>
  <definedNames>
    <definedName name="_xlnm.Print_Area" localSheetId="11">引当金!$A$1:$H$11</definedName>
    <definedName name="_xlnm.Print_Area" localSheetId="6">基金!$B$1:$I$20</definedName>
    <definedName name="_xlnm.Print_Area" localSheetId="14">財源情報明細!$B$1:$I$10</definedName>
    <definedName name="_xlnm.Print_Area" localSheetId="13">財源明細!$A$1:$G$28</definedName>
    <definedName name="_xlnm.Print_Area" localSheetId="7">貸付金!$B$1:$I$7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5">投資及び出資金!$B$1:$N$30</definedName>
    <definedName name="_xlnm.Print_Area" localSheetId="12">補助金!$A$1:$H$26</definedName>
    <definedName name="_xlnm.Print_Area" localSheetId="8">未収金及び長期延滞債権!$B$1:$H$34</definedName>
    <definedName name="_xlnm.Print_Area" localSheetId="4">有形固定資産明細!$A$1:$M$50</definedName>
  </definedNames>
  <calcPr calcId="191029"/>
</workbook>
</file>

<file path=xl/calcChain.xml><?xml version="1.0" encoding="utf-8"?>
<calcChain xmlns="http://schemas.openxmlformats.org/spreadsheetml/2006/main">
  <c r="C8" i="16" l="1"/>
  <c r="F9" i="15"/>
  <c r="D8" i="15"/>
  <c r="G7" i="15"/>
  <c r="D7" i="15" s="1"/>
  <c r="F6" i="15"/>
  <c r="J25" i="14"/>
  <c r="F25" i="14" s="1"/>
  <c r="J24" i="14"/>
  <c r="F24" i="14"/>
  <c r="F26" i="14" s="1"/>
  <c r="F22" i="14"/>
  <c r="F21" i="14"/>
  <c r="F23" i="14" s="1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20" i="14" s="1"/>
  <c r="F25" i="13"/>
  <c r="F24" i="13"/>
  <c r="F23" i="13"/>
  <c r="F11" i="13"/>
  <c r="G10" i="12"/>
  <c r="F10" i="12"/>
  <c r="E10" i="12"/>
  <c r="D10" i="12"/>
  <c r="C10" i="12"/>
  <c r="G9" i="12"/>
  <c r="E9" i="12"/>
  <c r="G8" i="12"/>
  <c r="G7" i="12"/>
  <c r="G6" i="12"/>
  <c r="G5" i="12"/>
  <c r="B11" i="11"/>
  <c r="B5" i="11"/>
  <c r="J18" i="10"/>
  <c r="C17" i="10"/>
  <c r="C13" i="10" s="1"/>
  <c r="C16" i="10"/>
  <c r="C15" i="10"/>
  <c r="C14" i="10"/>
  <c r="L13" i="10"/>
  <c r="K13" i="10"/>
  <c r="J13" i="10"/>
  <c r="I13" i="10"/>
  <c r="H13" i="10"/>
  <c r="G13" i="10"/>
  <c r="F13" i="10"/>
  <c r="E13" i="10"/>
  <c r="D13" i="10"/>
  <c r="C12" i="10"/>
  <c r="C11" i="10"/>
  <c r="C10" i="10"/>
  <c r="C6" i="10" s="1"/>
  <c r="C9" i="10"/>
  <c r="C8" i="10"/>
  <c r="C7" i="10"/>
  <c r="L6" i="10"/>
  <c r="L18" i="10" s="1"/>
  <c r="K6" i="10"/>
  <c r="K18" i="10" s="1"/>
  <c r="J6" i="10"/>
  <c r="I6" i="10"/>
  <c r="I18" i="10" s="1"/>
  <c r="H6" i="10"/>
  <c r="H18" i="10" s="1"/>
  <c r="G6" i="10"/>
  <c r="G18" i="10" s="1"/>
  <c r="F6" i="10"/>
  <c r="F18" i="10" s="1"/>
  <c r="E6" i="10"/>
  <c r="E18" i="10" s="1"/>
  <c r="D6" i="10"/>
  <c r="D18" i="10" s="1"/>
  <c r="G35" i="9"/>
  <c r="C35" i="9"/>
  <c r="H32" i="9"/>
  <c r="G32" i="9"/>
  <c r="D32" i="9"/>
  <c r="C32" i="9"/>
  <c r="H6" i="9"/>
  <c r="H33" i="9" s="1"/>
  <c r="G6" i="9"/>
  <c r="G33" i="9" s="1"/>
  <c r="D6" i="9"/>
  <c r="D33" i="9" s="1"/>
  <c r="C6" i="9"/>
  <c r="C33" i="9" s="1"/>
  <c r="H6" i="8"/>
  <c r="G6" i="8"/>
  <c r="F6" i="8"/>
  <c r="E6" i="8"/>
  <c r="D6" i="8"/>
  <c r="H5" i="8"/>
  <c r="I19" i="7"/>
  <c r="G19" i="7"/>
  <c r="F19" i="7"/>
  <c r="E19" i="7"/>
  <c r="D19" i="7"/>
  <c r="H18" i="7"/>
  <c r="H17" i="7"/>
  <c r="H16" i="7"/>
  <c r="H15" i="7"/>
  <c r="H14" i="7"/>
  <c r="H13" i="7"/>
  <c r="H12" i="7"/>
  <c r="H11" i="7"/>
  <c r="H10" i="7"/>
  <c r="H9" i="7"/>
  <c r="H8" i="7"/>
  <c r="H7" i="7"/>
  <c r="H22" i="7" s="1"/>
  <c r="H6" i="7"/>
  <c r="H5" i="7"/>
  <c r="H19" i="7" s="1"/>
  <c r="M28" i="6"/>
  <c r="K28" i="6"/>
  <c r="H28" i="6"/>
  <c r="F28" i="6"/>
  <c r="E28" i="6"/>
  <c r="D28" i="6"/>
  <c r="L27" i="6"/>
  <c r="I27" i="6"/>
  <c r="G27" i="6"/>
  <c r="J27" i="6" s="1"/>
  <c r="L26" i="6"/>
  <c r="I26" i="6"/>
  <c r="G26" i="6"/>
  <c r="J26" i="6" s="1"/>
  <c r="L25" i="6"/>
  <c r="I25" i="6"/>
  <c r="G25" i="6"/>
  <c r="J25" i="6" s="1"/>
  <c r="L24" i="6"/>
  <c r="I24" i="6"/>
  <c r="G24" i="6"/>
  <c r="J24" i="6" s="1"/>
  <c r="L23" i="6"/>
  <c r="I23" i="6"/>
  <c r="G23" i="6"/>
  <c r="J23" i="6" s="1"/>
  <c r="L22" i="6"/>
  <c r="I22" i="6"/>
  <c r="G22" i="6"/>
  <c r="J22" i="6" s="1"/>
  <c r="L21" i="6"/>
  <c r="I21" i="6"/>
  <c r="G21" i="6"/>
  <c r="J21" i="6" s="1"/>
  <c r="L20" i="6"/>
  <c r="I20" i="6"/>
  <c r="G20" i="6"/>
  <c r="J20" i="6" s="1"/>
  <c r="L19" i="6"/>
  <c r="I19" i="6"/>
  <c r="G19" i="6"/>
  <c r="J19" i="6" s="1"/>
  <c r="L18" i="6"/>
  <c r="I18" i="6"/>
  <c r="G18" i="6"/>
  <c r="J18" i="6" s="1"/>
  <c r="L17" i="6"/>
  <c r="I17" i="6"/>
  <c r="G17" i="6"/>
  <c r="J17" i="6" s="1"/>
  <c r="L16" i="6"/>
  <c r="L28" i="6" s="1"/>
  <c r="I16" i="6"/>
  <c r="G16" i="6"/>
  <c r="G28" i="6" s="1"/>
  <c r="L12" i="6"/>
  <c r="K12" i="6"/>
  <c r="F12" i="6"/>
  <c r="E12" i="6"/>
  <c r="D12" i="6"/>
  <c r="H11" i="6"/>
  <c r="H12" i="6" s="1"/>
  <c r="G11" i="6"/>
  <c r="D11" i="6"/>
  <c r="I11" i="6" s="1"/>
  <c r="L10" i="6"/>
  <c r="I10" i="6"/>
  <c r="G10" i="6"/>
  <c r="J10" i="6" s="1"/>
  <c r="M6" i="6"/>
  <c r="K6" i="6"/>
  <c r="H6" i="6"/>
  <c r="G6" i="6"/>
  <c r="F6" i="6"/>
  <c r="E6" i="6"/>
  <c r="D6" i="6"/>
  <c r="L5" i="6"/>
  <c r="L6" i="6" s="1"/>
  <c r="J5" i="6"/>
  <c r="J6" i="6" s="1"/>
  <c r="I5" i="6"/>
  <c r="G5" i="6"/>
  <c r="J11" i="6" l="1"/>
  <c r="J12" i="6" s="1"/>
  <c r="C18" i="10"/>
  <c r="D20" i="10" s="1"/>
  <c r="F27" i="14"/>
  <c r="E11" i="15" s="1"/>
  <c r="E5" i="15" s="1"/>
  <c r="E6" i="15"/>
  <c r="L32" i="6"/>
  <c r="G11" i="15"/>
  <c r="F28" i="14"/>
  <c r="J16" i="6"/>
  <c r="J28" i="6" s="1"/>
  <c r="G12" i="6"/>
  <c r="G6" i="15" l="1"/>
  <c r="G5" i="15" s="1"/>
  <c r="E9" i="15"/>
  <c r="G9" i="15" l="1"/>
  <c r="H5" i="15"/>
  <c r="H9" i="15" s="1"/>
  <c r="D5" i="15"/>
  <c r="D6" i="15"/>
  <c r="D9" i="15" l="1"/>
</calcChain>
</file>

<file path=xl/sharedStrings.xml><?xml version="1.0" encoding="utf-8"?>
<sst xmlns="http://schemas.openxmlformats.org/spreadsheetml/2006/main" count="819" uniqueCount="474">
  <si>
    <t>【様式第1号】</t>
  </si>
  <si>
    <t>貸借対照表</t>
  </si>
  <si>
    <t>（令和3年3月31日現在）</t>
  </si>
  <si>
    <t>（単位：百万円）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</si>
  <si>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</si>
  <si>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</si>
  <si>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</si>
  <si>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</si>
  <si>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</si>
  <si>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</si>
  <si>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</si>
  <si>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</si>
  <si>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</si>
  <si>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</si>
  <si>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</si>
  <si>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</si>
  <si>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</si>
  <si>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</si>
  <si>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</si>
  <si>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</si>
  <si>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</si>
  <si>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</si>
  <si>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</si>
  <si>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</si>
  <si>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</si>
  <si>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</si>
  <si>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</si>
  <si>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</si>
  <si>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</si>
  <si>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</si>
  <si>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</si>
  <si>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</si>
  <si>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</si>
  <si>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</si>
  <si>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</si>
  <si>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</si>
  <si>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</si>
  <si>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</si>
  <si>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</si>
  <si>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</si>
  <si>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</si>
  <si>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</si>
  <si>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</si>
  <si>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</si>
  <si>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</si>
  <si>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</si>
  <si>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</si>
  <si>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</si>
  <si>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</si>
  <si>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</si>
  <si>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</si>
  <si>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</si>
  <si>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</si>
  <si>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</si>
  <si>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</si>
  <si>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</si>
  <si>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</si>
  <si>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</si>
  <si>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</si>
  <si>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</si>
  <si>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</si>
  <si>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</si>
  <si>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</si>
  <si>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</si>
  <si>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</si>
  <si>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</si>
  <si>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</si>
  <si>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</si>
  <si>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</si>
  <si>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</si>
  <si>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</si>
  <si>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</si>
  <si>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</si>
  <si>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</si>
  <si>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>行政コスト計算書</t>
  </si>
  <si>
    <t>自　令和2年4月1日</t>
  </si>
  <si>
    <t>至　令和3年3月31日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</si>
  <si>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</si>
  <si>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</si>
  <si>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</si>
  <si>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</si>
  <si>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</si>
  <si>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</si>
  <si>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</si>
  <si>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</si>
  <si>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</si>
  <si>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</si>
  <si>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</si>
  <si>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</si>
  <si>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</si>
  <si>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</si>
  <si>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</si>
  <si>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</si>
  <si>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</si>
  <si>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</si>
  <si>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</si>
  <si>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</si>
  <si>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</si>
  <si>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</si>
  <si>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</si>
  <si>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</si>
  <si>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</si>
  <si>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</si>
  <si>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</si>
  <si>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</si>
  <si>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</si>
  <si>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純資産変動計算書</t>
  </si>
  <si>
    <t>合計</t>
  </si>
  <si>
    <t>固定資産_x000D_
等形成分</t>
  </si>
  <si>
    <t>余剰分_x000D_
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</si>
  <si>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</si>
  <si>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</si>
  <si>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</si>
  <si>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</si>
  <si>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</si>
  <si>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</si>
  <si>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</si>
  <si>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</si>
  <si>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</si>
  <si>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</si>
  <si>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</si>
  <si>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</si>
  <si>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</si>
  <si>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</si>
  <si>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</si>
  <si>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</si>
  <si>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</si>
  <si>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</si>
  <si>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</si>
  <si>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</si>
  <si>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</si>
  <si>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</si>
  <si>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</si>
  <si>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</si>
  <si>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</si>
  <si>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</si>
  <si>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</si>
  <si>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</si>
  <si>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</si>
  <si>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</si>
  <si>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</si>
  <si>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</si>
  <si>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</si>
  <si>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</si>
  <si>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</si>
  <si>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</si>
  <si>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</si>
  <si>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</si>
  <si>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</si>
  <si>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</si>
  <si>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</si>
  <si>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</si>
  <si>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</si>
  <si>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</si>
  <si>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</si>
  <si>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</si>
  <si>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</si>
  <si>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</si>
  <si>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</si>
  <si>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</si>
  <si>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</si>
  <si>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</si>
  <si>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</si>
  <si>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</si>
  <si>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</si>
  <si>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</si>
  <si>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</si>
  <si>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</si>
  <si>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</si>
  <si>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</si>
  <si>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</si>
  <si>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</si>
  <si>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</si>
  <si>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</si>
  <si>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</si>
  <si>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</si>
  <si>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</si>
  <si>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</si>
  <si>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rPh sb="4" eb="6">
      <t>ヒャクマン</t>
    </rPh>
    <rPh sb="6" eb="7">
      <t>エン</t>
    </rPh>
    <phoneticPr fontId="15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</si>
  <si>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</si>
  <si>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</si>
  <si>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</si>
  <si>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</si>
  <si>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</si>
  <si>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</si>
  <si>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</si>
  <si>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</si>
  <si>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</si>
  <si>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</si>
  <si>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</si>
  <si>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</si>
  <si>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</si>
  <si>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</si>
  <si>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</si>
  <si>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</si>
  <si>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</si>
  <si>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</si>
  <si>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</si>
  <si>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</si>
  <si>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</si>
  <si>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</si>
  <si>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</si>
  <si>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</si>
  <si>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</si>
  <si>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</si>
  <si>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</si>
  <si>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</si>
  <si>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</si>
  <si>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③投資及び出資金の明細</t>
    <phoneticPr fontId="18"/>
  </si>
  <si>
    <t>有価証券（市場価格のないもののうち連結対象団体・会計以外に対するもの）</t>
    <rPh sb="0" eb="2">
      <t>ユウカ</t>
    </rPh>
    <rPh sb="2" eb="4">
      <t>ショウケン</t>
    </rPh>
    <rPh sb="5" eb="7">
      <t>シジョウ</t>
    </rPh>
    <rPh sb="7" eb="9">
      <t>カカク</t>
    </rPh>
    <rPh sb="17" eb="19">
      <t>レンケツ</t>
    </rPh>
    <rPh sb="19" eb="21">
      <t>タイショウ</t>
    </rPh>
    <rPh sb="21" eb="23">
      <t>ダンタイ</t>
    </rPh>
    <rPh sb="24" eb="26">
      <t>カイケイ</t>
    </rPh>
    <rPh sb="26" eb="28">
      <t>イガイ</t>
    </rPh>
    <rPh sb="29" eb="30">
      <t>タイ</t>
    </rPh>
    <phoneticPr fontId="18"/>
  </si>
  <si>
    <t>（単位：百万円）</t>
    <rPh sb="1" eb="3">
      <t>タンイ</t>
    </rPh>
    <rPh sb="4" eb="6">
      <t>ヒャクマン</t>
    </rPh>
    <rPh sb="6" eb="7">
      <t>エン</t>
    </rPh>
    <phoneticPr fontId="18"/>
  </si>
  <si>
    <t>相手先名</t>
    <rPh sb="0" eb="3">
      <t>アイテサキ</t>
    </rPh>
    <rPh sb="3" eb="4">
      <t>メイ</t>
    </rPh>
    <phoneticPr fontId="15"/>
  </si>
  <si>
    <t xml:space="preserve">
出資金額
（A)</t>
    <rPh sb="1" eb="3">
      <t>シュッシ</t>
    </rPh>
    <rPh sb="3" eb="5">
      <t>キンガク</t>
    </rPh>
    <phoneticPr fontId="15"/>
  </si>
  <si>
    <t xml:space="preserve">
資産
（B)</t>
    <rPh sb="1" eb="3">
      <t>シサン</t>
    </rPh>
    <phoneticPr fontId="15"/>
  </si>
  <si>
    <t xml:space="preserve">
負債
（C)</t>
    <rPh sb="1" eb="3">
      <t>フサイ</t>
    </rPh>
    <phoneticPr fontId="15"/>
  </si>
  <si>
    <t>純資産額
（B）-（C)
（D)</t>
    <rPh sb="0" eb="3">
      <t>ジュンシサン</t>
    </rPh>
    <rPh sb="3" eb="4">
      <t>ガク</t>
    </rPh>
    <phoneticPr fontId="15"/>
  </si>
  <si>
    <t xml:space="preserve">
資本金
（E)</t>
    <rPh sb="1" eb="4">
      <t>シホンキン</t>
    </rPh>
    <phoneticPr fontId="15"/>
  </si>
  <si>
    <t>出資割合（％）
（A）/（E)
（F)</t>
    <rPh sb="0" eb="2">
      <t>シュッシ</t>
    </rPh>
    <rPh sb="2" eb="4">
      <t>ワリアイ</t>
    </rPh>
    <phoneticPr fontId="15"/>
  </si>
  <si>
    <t>実質価額
（D)×（F)
（G)</t>
    <rPh sb="0" eb="2">
      <t>ジッシツ</t>
    </rPh>
    <rPh sb="2" eb="4">
      <t>カガク</t>
    </rPh>
    <phoneticPr fontId="18"/>
  </si>
  <si>
    <t xml:space="preserve">
強制評価減
（H)</t>
    <rPh sb="1" eb="3">
      <t>キョウセイ</t>
    </rPh>
    <rPh sb="3" eb="5">
      <t>ヒョウカ</t>
    </rPh>
    <rPh sb="5" eb="6">
      <t>ゲン</t>
    </rPh>
    <phoneticPr fontId="18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</si>
  <si>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1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</si>
  <si>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8"/>
  </si>
  <si>
    <t>株式会社ベイエフエム</t>
    <phoneticPr fontId="15"/>
  </si>
  <si>
    <t>合計</t>
    <rPh sb="0" eb="2">
      <t>ゴウケイ</t>
    </rPh>
    <phoneticPr fontId="15"/>
  </si>
  <si>
    <t>出資金（市場価格のないもののうち連結対象団体・会計に対するもの）</t>
    <rPh sb="0" eb="3">
      <t>シュッシキン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6" eb="27">
      <t>タイ</t>
    </rPh>
    <phoneticPr fontId="1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</si>
  <si>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</si>
  <si>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8"/>
  </si>
  <si>
    <t>九十九里地域水道企業団</t>
  </si>
  <si>
    <t>下水道事業会計</t>
  </si>
  <si>
    <t>出資金（市場価格のないもののうち連結対象団体・会計以外に対するもの）</t>
    <rPh sb="0" eb="2">
      <t>シュッシ</t>
    </rPh>
    <rPh sb="2" eb="3">
      <t>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5" eb="27">
      <t>イガイ</t>
    </rPh>
    <rPh sb="28" eb="29">
      <t>タイ</t>
    </rPh>
    <phoneticPr fontId="18"/>
  </si>
  <si>
    <t>千葉県農業信用基金協会</t>
  </si>
  <si>
    <t>千葉県信用保証協会</t>
  </si>
  <si>
    <t>千葉県文化振興財団</t>
  </si>
  <si>
    <t>ちば国際コンベンションビューロー</t>
  </si>
  <si>
    <t>千葉県暴力団追放県民会議</t>
  </si>
  <si>
    <t>千葉ヘルス財団</t>
  </si>
  <si>
    <t>千葉県建設技術センター</t>
  </si>
  <si>
    <t>千葉県動物保護管理協会</t>
    <rPh sb="7" eb="9">
      <t>カンリ</t>
    </rPh>
    <rPh sb="9" eb="11">
      <t>キョウカイ</t>
    </rPh>
    <phoneticPr fontId="15"/>
  </si>
  <si>
    <t>千葉県教育振興財団</t>
  </si>
  <si>
    <t>社団法人千葉県畜産協会</t>
  </si>
  <si>
    <t>地方公共団体金融機構</t>
  </si>
  <si>
    <t>千葉園芸プラスチック加工株式会社</t>
  </si>
  <si>
    <t>④基金の明細</t>
    <phoneticPr fontId="18"/>
  </si>
  <si>
    <t>（単位：百万円）</t>
    <rPh sb="1" eb="3">
      <t>タンイ</t>
    </rPh>
    <rPh sb="4" eb="5">
      <t>ヒャク</t>
    </rPh>
    <rPh sb="6" eb="7">
      <t>エン</t>
    </rPh>
    <phoneticPr fontId="15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</si>
  <si>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</si>
  <si>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</si>
  <si>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</si>
  <si>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</si>
  <si>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その他</t>
    <rPh sb="2" eb="3">
      <t>ホカ</t>
    </rPh>
    <phoneticPr fontId="1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</si>
  <si>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</si>
  <si>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</si>
  <si>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</si>
  <si>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減債基金</t>
    <rPh sb="0" eb="2">
      <t>ゲンサイ</t>
    </rPh>
    <rPh sb="2" eb="4">
      <t>キキン</t>
    </rPh>
    <phoneticPr fontId="15"/>
  </si>
  <si>
    <t>土地開発基金</t>
    <rPh sb="0" eb="2">
      <t>トチ</t>
    </rPh>
    <rPh sb="2" eb="4">
      <t>カイハツ</t>
    </rPh>
    <rPh sb="4" eb="6">
      <t>キキン</t>
    </rPh>
    <phoneticPr fontId="20"/>
  </si>
  <si>
    <t>職員厚生資金貸付基金</t>
    <rPh sb="0" eb="2">
      <t>ショクイン</t>
    </rPh>
    <rPh sb="2" eb="4">
      <t>コウセイ</t>
    </rPh>
    <rPh sb="4" eb="6">
      <t>シキン</t>
    </rPh>
    <rPh sb="6" eb="8">
      <t>カシツケ</t>
    </rPh>
    <rPh sb="8" eb="10">
      <t>キキン</t>
    </rPh>
    <phoneticPr fontId="20"/>
  </si>
  <si>
    <t>交通遺児及び母子家庭等奨学資金貸付基金</t>
    <rPh sb="0" eb="2">
      <t>コウツウ</t>
    </rPh>
    <rPh sb="2" eb="4">
      <t>イジ</t>
    </rPh>
    <rPh sb="4" eb="5">
      <t>オヨ</t>
    </rPh>
    <rPh sb="6" eb="8">
      <t>ボシ</t>
    </rPh>
    <rPh sb="8" eb="10">
      <t>カテイ</t>
    </rPh>
    <rPh sb="10" eb="11">
      <t>トウ</t>
    </rPh>
    <rPh sb="11" eb="13">
      <t>ショウガク</t>
    </rPh>
    <rPh sb="13" eb="15">
      <t>シキン</t>
    </rPh>
    <rPh sb="15" eb="17">
      <t>カシツケ</t>
    </rPh>
    <rPh sb="17" eb="19">
      <t>キキン</t>
    </rPh>
    <phoneticPr fontId="20"/>
  </si>
  <si>
    <t>福祉振興基金</t>
    <rPh sb="0" eb="2">
      <t>フクシ</t>
    </rPh>
    <rPh sb="2" eb="4">
      <t>シンコウ</t>
    </rPh>
    <rPh sb="4" eb="6">
      <t>キキン</t>
    </rPh>
    <phoneticPr fontId="20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</si>
  <si>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20"/>
  </si>
  <si>
    <t>衛藤五郎音楽文化振興基金</t>
    <rPh sb="0" eb="2">
      <t>エトウ</t>
    </rPh>
    <rPh sb="2" eb="4">
      <t>ゴロウ</t>
    </rPh>
    <rPh sb="4" eb="6">
      <t>オンガク</t>
    </rPh>
    <rPh sb="6" eb="8">
      <t>ブンカ</t>
    </rPh>
    <rPh sb="8" eb="10">
      <t>シンコウ</t>
    </rPh>
    <rPh sb="10" eb="12">
      <t>キキン</t>
    </rPh>
    <phoneticPr fontId="20"/>
  </si>
  <si>
    <t>学校等施設建設改修基金</t>
    <rPh sb="0" eb="2">
      <t>ガッコウ</t>
    </rPh>
    <rPh sb="2" eb="3">
      <t>トウ</t>
    </rPh>
    <rPh sb="3" eb="5">
      <t>シセツ</t>
    </rPh>
    <rPh sb="5" eb="7">
      <t>ケンセツ</t>
    </rPh>
    <rPh sb="7" eb="9">
      <t>カイシュウ</t>
    </rPh>
    <rPh sb="9" eb="11">
      <t>キキン</t>
    </rPh>
    <phoneticPr fontId="20"/>
  </si>
  <si>
    <t>国際交流基金</t>
    <rPh sb="0" eb="2">
      <t>コクサイ</t>
    </rPh>
    <rPh sb="2" eb="4">
      <t>コウリュウ</t>
    </rPh>
    <rPh sb="4" eb="6">
      <t>キキン</t>
    </rPh>
    <phoneticPr fontId="20"/>
  </si>
  <si>
    <t>茂原市東日本大震災復興基金</t>
    <rPh sb="0" eb="3">
      <t>モバラシ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キキン</t>
    </rPh>
    <phoneticPr fontId="20"/>
  </si>
  <si>
    <t>ふるさと茂原まちづくり応援基金</t>
    <rPh sb="4" eb="6">
      <t>モバラ</t>
    </rPh>
    <rPh sb="11" eb="13">
      <t>オウエン</t>
    </rPh>
    <rPh sb="13" eb="15">
      <t>キキン</t>
    </rPh>
    <phoneticPr fontId="20"/>
  </si>
  <si>
    <t>茂原市民会館等建設基金</t>
    <rPh sb="0" eb="4">
      <t>モバラシミン</t>
    </rPh>
    <rPh sb="4" eb="6">
      <t>カイカン</t>
    </rPh>
    <rPh sb="6" eb="7">
      <t>トウ</t>
    </rPh>
    <rPh sb="7" eb="9">
      <t>ケンセツ</t>
    </rPh>
    <rPh sb="9" eb="11">
      <t>キキン</t>
    </rPh>
    <phoneticPr fontId="20"/>
  </si>
  <si>
    <t>茂原市森林環境整備基金</t>
    <rPh sb="0" eb="2">
      <t>モバラ</t>
    </rPh>
    <rPh sb="2" eb="3">
      <t>シ</t>
    </rPh>
    <rPh sb="3" eb="5">
      <t>シンリン</t>
    </rPh>
    <rPh sb="5" eb="7">
      <t>カンキョウ</t>
    </rPh>
    <rPh sb="7" eb="9">
      <t>セイビ</t>
    </rPh>
    <rPh sb="9" eb="11">
      <t>キキン</t>
    </rPh>
    <phoneticPr fontId="8"/>
  </si>
  <si>
    <t>⑤貸付金の明細</t>
    <phoneticPr fontId="18"/>
  </si>
  <si>
    <t>相手先名または種別</t>
    <rPh sb="0" eb="3">
      <t>アイテサキ</t>
    </rPh>
    <rPh sb="3" eb="4">
      <t>メイ</t>
    </rPh>
    <rPh sb="7" eb="9">
      <t>シュベツ</t>
    </rPh>
    <phoneticPr fontId="15"/>
  </si>
  <si>
    <t>長期貸付金</t>
    <rPh sb="0" eb="2">
      <t>チョウキ</t>
    </rPh>
    <rPh sb="2" eb="5">
      <t>カシツケキン</t>
    </rPh>
    <phoneticPr fontId="15"/>
  </si>
  <si>
    <t>短期貸付金</t>
    <rPh sb="0" eb="2">
      <t>タンキ</t>
    </rPh>
    <rPh sb="2" eb="5">
      <t>カシツケキン</t>
    </rPh>
    <phoneticPr fontId="15"/>
  </si>
  <si>
    <t>（参考）
貸付金計</t>
    <rPh sb="1" eb="3">
      <t>サンコウ</t>
    </rPh>
    <rPh sb="5" eb="8">
      <t>カシツケキン</t>
    </rPh>
    <rPh sb="8" eb="9">
      <t>ケイ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</si>
  <si>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</si>
  <si>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8"/>
  </si>
  <si>
    <t>茂原市奨学資金貸付金</t>
    <rPh sb="0" eb="3">
      <t>モバラシ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</si>
  <si>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8"/>
  </si>
  <si>
    <t>⑦未収金の明細</t>
    <rPh sb="1" eb="4">
      <t>ミシュウキン</t>
    </rPh>
    <rPh sb="5" eb="7">
      <t>メイサイ</t>
    </rPh>
    <phoneticPr fontId="1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</si>
  <si>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</si>
  <si>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5"/>
  </si>
  <si>
    <t>【貸付金】</t>
    <rPh sb="1" eb="4">
      <t>カシツケキン</t>
    </rPh>
    <phoneticPr fontId="15"/>
  </si>
  <si>
    <t>小計</t>
    <rPh sb="0" eb="2">
      <t>ショウケイ</t>
    </rPh>
    <phoneticPr fontId="18"/>
  </si>
  <si>
    <t>【未収金】</t>
    <rPh sb="1" eb="4">
      <t>ミシュウキン</t>
    </rPh>
    <phoneticPr fontId="15"/>
  </si>
  <si>
    <t>税等未収金</t>
    <rPh sb="0" eb="1">
      <t>ゼイ</t>
    </rPh>
    <rPh sb="1" eb="2">
      <t>ナド</t>
    </rPh>
    <rPh sb="2" eb="5">
      <t>ミシュウキン</t>
    </rPh>
    <phoneticPr fontId="18"/>
  </si>
  <si>
    <t>　市民税</t>
    <rPh sb="1" eb="4">
      <t>シミンゼイ</t>
    </rPh>
    <phoneticPr fontId="20"/>
  </si>
  <si>
    <t>　固定資産税</t>
    <rPh sb="1" eb="3">
      <t>コテイ</t>
    </rPh>
    <rPh sb="3" eb="6">
      <t>シサンゼイ</t>
    </rPh>
    <phoneticPr fontId="20"/>
  </si>
  <si>
    <t>　軽自動車税</t>
    <rPh sb="1" eb="5">
      <t>ケイジドウシャ</t>
    </rPh>
    <rPh sb="5" eb="6">
      <t>ゼイ</t>
    </rPh>
    <phoneticPr fontId="20"/>
  </si>
  <si>
    <t>　都市計画税</t>
    <rPh sb="1" eb="3">
      <t>トシ</t>
    </rPh>
    <rPh sb="3" eb="5">
      <t>ケイカク</t>
    </rPh>
    <rPh sb="5" eb="6">
      <t>ゼイ</t>
    </rPh>
    <phoneticPr fontId="20"/>
  </si>
  <si>
    <t>　防災対策費分担金</t>
    <rPh sb="1" eb="3">
      <t>ボウサイ</t>
    </rPh>
    <rPh sb="3" eb="5">
      <t>タイサク</t>
    </rPh>
    <rPh sb="5" eb="6">
      <t>ヒ</t>
    </rPh>
    <rPh sb="6" eb="9">
      <t>ブンタンキン</t>
    </rPh>
    <phoneticPr fontId="20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</si>
  <si>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20"/>
  </si>
  <si>
    <t>　老人施設費負担金</t>
    <rPh sb="1" eb="3">
      <t>ロウジン</t>
    </rPh>
    <rPh sb="3" eb="5">
      <t>シセツ</t>
    </rPh>
    <rPh sb="5" eb="6">
      <t>ヒ</t>
    </rPh>
    <rPh sb="6" eb="9">
      <t>フタンキン</t>
    </rPh>
    <phoneticPr fontId="20"/>
  </si>
  <si>
    <t>　道路新設改良費負担金</t>
    <rPh sb="1" eb="3">
      <t>ドウロ</t>
    </rPh>
    <rPh sb="3" eb="5">
      <t>シンセツ</t>
    </rPh>
    <rPh sb="5" eb="7">
      <t>カイリョウ</t>
    </rPh>
    <rPh sb="7" eb="8">
      <t>ヒ</t>
    </rPh>
    <rPh sb="8" eb="10">
      <t>フタン</t>
    </rPh>
    <rPh sb="10" eb="11">
      <t>キン</t>
    </rPh>
    <phoneticPr fontId="20"/>
  </si>
  <si>
    <t>その他の未収金</t>
    <rPh sb="2" eb="3">
      <t>タ</t>
    </rPh>
    <rPh sb="4" eb="7">
      <t>ミシュウキン</t>
    </rPh>
    <phoneticPr fontId="18"/>
  </si>
  <si>
    <t>　庁舎使用料</t>
    <phoneticPr fontId="20"/>
  </si>
  <si>
    <t>　庁舎使用料</t>
  </si>
  <si>
    <t>　道路占用料</t>
    <phoneticPr fontId="20"/>
  </si>
  <si>
    <t>　道路占用料</t>
  </si>
  <si>
    <t>　河川占用料</t>
    <phoneticPr fontId="20"/>
  </si>
  <si>
    <t>　河川占用料</t>
  </si>
  <si>
    <t>　道路幅員証明手数料</t>
    <phoneticPr fontId="20"/>
  </si>
  <si>
    <t>　道路幅員証明手数料</t>
  </si>
  <si>
    <t>　住宅使用料</t>
    <rPh sb="1" eb="3">
      <t>ジュウタク</t>
    </rPh>
    <rPh sb="3" eb="6">
      <t>シヨウリョウ</t>
    </rPh>
    <phoneticPr fontId="20"/>
  </si>
  <si>
    <t>　財産貸付収入</t>
    <phoneticPr fontId="20"/>
  </si>
  <si>
    <t>　財産貸付収入</t>
  </si>
  <si>
    <t>　光熱水費負担金</t>
    <phoneticPr fontId="20"/>
  </si>
  <si>
    <t>　光熱水費負担金</t>
  </si>
  <si>
    <t>　児童扶養手当返納金</t>
    <rPh sb="1" eb="3">
      <t>ジドウ</t>
    </rPh>
    <rPh sb="3" eb="5">
      <t>フヨウ</t>
    </rPh>
    <rPh sb="5" eb="7">
      <t>テアテ</t>
    </rPh>
    <rPh sb="7" eb="9">
      <t>ヘンノウ</t>
    </rPh>
    <rPh sb="9" eb="10">
      <t>キン</t>
    </rPh>
    <phoneticPr fontId="20"/>
  </si>
  <si>
    <t>　学童クラブ利用料</t>
    <phoneticPr fontId="20"/>
  </si>
  <si>
    <t>　養育医療保護者負担金</t>
    <rPh sb="1" eb="3">
      <t>ヨウイク</t>
    </rPh>
    <rPh sb="3" eb="5">
      <t>イリョウ</t>
    </rPh>
    <rPh sb="5" eb="8">
      <t>ホゴシャ</t>
    </rPh>
    <rPh sb="8" eb="11">
      <t>フタンキン</t>
    </rPh>
    <phoneticPr fontId="20"/>
  </si>
  <si>
    <t>　浄化槽維持管理費負担金</t>
    <rPh sb="1" eb="4">
      <t>ジョウカソウ</t>
    </rPh>
    <rPh sb="4" eb="6">
      <t>イジ</t>
    </rPh>
    <rPh sb="6" eb="8">
      <t>カンリ</t>
    </rPh>
    <rPh sb="8" eb="9">
      <t>ヒ</t>
    </rPh>
    <rPh sb="9" eb="12">
      <t>フタンキン</t>
    </rPh>
    <phoneticPr fontId="20"/>
  </si>
  <si>
    <t>　市営住宅修繕費負担金</t>
    <rPh sb="1" eb="3">
      <t>シエイ</t>
    </rPh>
    <rPh sb="3" eb="5">
      <t>ジュウタク</t>
    </rPh>
    <rPh sb="5" eb="7">
      <t>シュウゼン</t>
    </rPh>
    <rPh sb="7" eb="8">
      <t>ヒ</t>
    </rPh>
    <rPh sb="8" eb="10">
      <t>フタン</t>
    </rPh>
    <rPh sb="10" eb="11">
      <t>キン</t>
    </rPh>
    <phoneticPr fontId="20"/>
  </si>
  <si>
    <t>　学校給食費負担金</t>
    <rPh sb="1" eb="3">
      <t>ガッコウ</t>
    </rPh>
    <rPh sb="3" eb="6">
      <t>キュウショクヒ</t>
    </rPh>
    <rPh sb="6" eb="9">
      <t>フタンキン</t>
    </rPh>
    <phoneticPr fontId="20"/>
  </si>
  <si>
    <t>　生活保護費返還金及び戻入未済分</t>
    <rPh sb="1" eb="3">
      <t>セイカツ</t>
    </rPh>
    <rPh sb="3" eb="5">
      <t>ホゴ</t>
    </rPh>
    <rPh sb="5" eb="6">
      <t>ヒ</t>
    </rPh>
    <rPh sb="6" eb="9">
      <t>ヘンカンキン</t>
    </rPh>
    <rPh sb="9" eb="10">
      <t>オヨ</t>
    </rPh>
    <rPh sb="11" eb="13">
      <t>レイニュウ</t>
    </rPh>
    <rPh sb="13" eb="15">
      <t>ミサイ</t>
    </rPh>
    <rPh sb="15" eb="16">
      <t>ブン</t>
    </rPh>
    <phoneticPr fontId="20"/>
  </si>
  <si>
    <t>（２）負債項目の明細</t>
    <rPh sb="3" eb="5">
      <t>フサイ</t>
    </rPh>
    <rPh sb="5" eb="7">
      <t>コウモク</t>
    </rPh>
    <rPh sb="8" eb="10">
      <t>メイサイ</t>
    </rPh>
    <phoneticPr fontId="1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</si>
  <si>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8"/>
  </si>
  <si>
    <t>地方債残高</t>
    <rPh sb="0" eb="3">
      <t>チホウサイ</t>
    </rPh>
    <rPh sb="3" eb="5">
      <t>ザンダカ</t>
    </rPh>
    <phoneticPr fontId="22"/>
  </si>
  <si>
    <t>政府資金</t>
    <rPh sb="0" eb="2">
      <t>セイフ</t>
    </rPh>
    <rPh sb="2" eb="4">
      <t>シキン</t>
    </rPh>
    <phoneticPr fontId="2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</si>
  <si>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2"/>
  </si>
  <si>
    <t>市中銀行</t>
    <rPh sb="0" eb="2">
      <t>シチュウ</t>
    </rPh>
    <rPh sb="2" eb="4">
      <t>ギンコウ</t>
    </rPh>
    <phoneticPr fontId="22"/>
  </si>
  <si>
    <t>その他の
金融機関</t>
    <rPh sb="2" eb="3">
      <t>タ</t>
    </rPh>
    <rPh sb="5" eb="7">
      <t>キンユウ</t>
    </rPh>
    <rPh sb="7" eb="9">
      <t>キカン</t>
    </rPh>
    <phoneticPr fontId="22"/>
  </si>
  <si>
    <t>市場公募債</t>
    <rPh sb="0" eb="2">
      <t>シジョウ</t>
    </rPh>
    <rPh sb="2" eb="5">
      <t>コウボサイ</t>
    </rPh>
    <phoneticPr fontId="22"/>
  </si>
  <si>
    <t>その他</t>
    <rPh sb="2" eb="3">
      <t>タ</t>
    </rPh>
    <phoneticPr fontId="22"/>
  </si>
  <si>
    <t>うち1年内償還予定</t>
    <rPh sb="3" eb="5">
      <t>ネンナイ</t>
    </rPh>
    <rPh sb="5" eb="7">
      <t>ショウカン</t>
    </rPh>
    <rPh sb="7" eb="9">
      <t>ヨテイ</t>
    </rPh>
    <phoneticPr fontId="15"/>
  </si>
  <si>
    <t>うち共同発行債</t>
    <rPh sb="2" eb="4">
      <t>キョウドウ</t>
    </rPh>
    <rPh sb="4" eb="6">
      <t>ハッコウ</t>
    </rPh>
    <rPh sb="6" eb="7">
      <t>サイ</t>
    </rPh>
    <phoneticPr fontId="15"/>
  </si>
  <si>
    <t>うち住民公募債</t>
    <rPh sb="2" eb="4">
      <t>ジュウミン</t>
    </rPh>
    <rPh sb="4" eb="7">
      <t>コウボサイ</t>
    </rPh>
    <phoneticPr fontId="15"/>
  </si>
  <si>
    <t>【通常分】</t>
    <rPh sb="1" eb="3">
      <t>ツウジョウ</t>
    </rPh>
    <rPh sb="3" eb="4">
      <t>ブン</t>
    </rPh>
    <phoneticPr fontId="18"/>
  </si>
  <si>
    <t>　　一般公共事業</t>
    <rPh sb="2" eb="4">
      <t>イッパン</t>
    </rPh>
    <rPh sb="4" eb="6">
      <t>コウキョウ</t>
    </rPh>
    <rPh sb="6" eb="8">
      <t>ジギョウ</t>
    </rPh>
    <phoneticPr fontId="18"/>
  </si>
  <si>
    <t>　　公営住宅建設</t>
    <rPh sb="2" eb="4">
      <t>コウエイ</t>
    </rPh>
    <rPh sb="4" eb="6">
      <t>ジュウタク</t>
    </rPh>
    <rPh sb="6" eb="8">
      <t>ケンセツ</t>
    </rPh>
    <phoneticPr fontId="18"/>
  </si>
  <si>
    <t>　　災害復旧</t>
    <rPh sb="2" eb="4">
      <t>サイガイ</t>
    </rPh>
    <rPh sb="4" eb="6">
      <t>フッキュウ</t>
    </rPh>
    <phoneticPr fontId="18"/>
  </si>
  <si>
    <t>　　教育・福祉施設</t>
    <rPh sb="2" eb="4">
      <t>キョウイク</t>
    </rPh>
    <rPh sb="5" eb="7">
      <t>フクシ</t>
    </rPh>
    <rPh sb="7" eb="9">
      <t>シセツ</t>
    </rPh>
    <phoneticPr fontId="18"/>
  </si>
  <si>
    <t>　　一般単独事業</t>
    <rPh sb="2" eb="4">
      <t>イッパン</t>
    </rPh>
    <rPh sb="4" eb="6">
      <t>タンドク</t>
    </rPh>
    <rPh sb="6" eb="8">
      <t>ジギョウ</t>
    </rPh>
    <phoneticPr fontId="18"/>
  </si>
  <si>
    <t>　　その他</t>
    <rPh sb="4" eb="5">
      <t>ホカ</t>
    </rPh>
    <phoneticPr fontId="18"/>
  </si>
  <si>
    <t>【特別分】</t>
    <rPh sb="1" eb="3">
      <t>トクベツ</t>
    </rPh>
    <rPh sb="3" eb="4">
      <t>ブン</t>
    </rPh>
    <phoneticPr fontId="1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</si>
  <si>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3"/>
  </si>
  <si>
    <t>　　減税補てん債</t>
    <rPh sb="2" eb="4">
      <t>ゲンゼイ</t>
    </rPh>
    <rPh sb="4" eb="5">
      <t>ホ</t>
    </rPh>
    <rPh sb="7" eb="8">
      <t>サイ</t>
    </rPh>
    <phoneticPr fontId="23"/>
  </si>
  <si>
    <t>　　退職手当債</t>
    <rPh sb="2" eb="4">
      <t>タイショク</t>
    </rPh>
    <rPh sb="4" eb="6">
      <t>テアテ</t>
    </rPh>
    <rPh sb="6" eb="7">
      <t>サイ</t>
    </rPh>
    <phoneticPr fontId="23"/>
  </si>
  <si>
    <t>　　その他</t>
    <rPh sb="4" eb="5">
      <t>タ</t>
    </rPh>
    <phoneticPr fontId="23"/>
  </si>
  <si>
    <t>合計</t>
    <rPh sb="0" eb="2">
      <t>ゴウケイ</t>
    </rPh>
    <phoneticPr fontId="1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</si>
  <si>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5"/>
  </si>
  <si>
    <t>（単位：百万円）</t>
    <rPh sb="1" eb="3">
      <t>タンイ</t>
    </rPh>
    <rPh sb="4" eb="6">
      <t>ヒャクマン</t>
    </rPh>
    <rPh sb="6" eb="7">
      <t>エン</t>
    </rPh>
    <phoneticPr fontId="15"/>
  </si>
  <si>
    <t>1.5％以下</t>
    <rPh sb="4" eb="6">
      <t>イカ</t>
    </rPh>
    <phoneticPr fontId="22"/>
  </si>
  <si>
    <t>1.5％超
2.0％以下</t>
    <rPh sb="4" eb="5">
      <t>チョウ</t>
    </rPh>
    <rPh sb="10" eb="12">
      <t>イカ</t>
    </rPh>
    <phoneticPr fontId="22"/>
  </si>
  <si>
    <t>2.0％超
2.5％以下</t>
    <rPh sb="4" eb="5">
      <t>チョウ</t>
    </rPh>
    <rPh sb="10" eb="12">
      <t>イカ</t>
    </rPh>
    <phoneticPr fontId="22"/>
  </si>
  <si>
    <t>2.5％超
3.0％以下</t>
    <rPh sb="4" eb="5">
      <t>チョウ</t>
    </rPh>
    <rPh sb="10" eb="12">
      <t>イカ</t>
    </rPh>
    <phoneticPr fontId="22"/>
  </si>
  <si>
    <t>3.0％超
3.5％以下</t>
    <rPh sb="4" eb="5">
      <t>チョウ</t>
    </rPh>
    <rPh sb="10" eb="12">
      <t>イカ</t>
    </rPh>
    <phoneticPr fontId="22"/>
  </si>
  <si>
    <t>3.5％超
4.0％以下</t>
    <rPh sb="4" eb="5">
      <t>チョウ</t>
    </rPh>
    <rPh sb="10" eb="12">
      <t>イカ</t>
    </rPh>
    <phoneticPr fontId="22"/>
  </si>
  <si>
    <t>4.0％超</t>
    <rPh sb="4" eb="5">
      <t>チョウ</t>
    </rPh>
    <phoneticPr fontId="2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</si>
  <si>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</si>
  <si>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5"/>
  </si>
  <si>
    <t>１年以内</t>
    <rPh sb="1" eb="2">
      <t>ネン</t>
    </rPh>
    <rPh sb="2" eb="4">
      <t>イナイ</t>
    </rPh>
    <phoneticPr fontId="1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</si>
  <si>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</si>
  <si>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</si>
  <si>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</si>
  <si>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</si>
  <si>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</si>
  <si>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</si>
  <si>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</si>
  <si>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20年超</t>
    <rPh sb="2" eb="3">
      <t>ネン</t>
    </rPh>
    <rPh sb="3" eb="4">
      <t>チョウ</t>
    </rPh>
    <phoneticPr fontId="1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</si>
  <si>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5"/>
  </si>
  <si>
    <t>（単位：円）</t>
    <rPh sb="1" eb="3">
      <t>タンイ</t>
    </rPh>
    <rPh sb="4" eb="5">
      <t>エン</t>
    </rPh>
    <phoneticPr fontId="1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</si>
  <si>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2"/>
  </si>
  <si>
    <t>契約条項の概要</t>
    <rPh sb="0" eb="2">
      <t>ケイヤク</t>
    </rPh>
    <rPh sb="2" eb="4">
      <t>ジョウコウ</t>
    </rPh>
    <rPh sb="5" eb="7">
      <t>ガイヨウ</t>
    </rPh>
    <phoneticPr fontId="22"/>
  </si>
  <si>
    <t>⑤引当金の明細</t>
    <rPh sb="1" eb="4">
      <t>ヒキアテキン</t>
    </rPh>
    <rPh sb="5" eb="7">
      <t>メイサイ</t>
    </rPh>
    <phoneticPr fontId="18"/>
  </si>
  <si>
    <t>区分</t>
    <rPh sb="0" eb="2">
      <t>クブン</t>
    </rPh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</si>
  <si>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</si>
  <si>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本年度増加額</t>
    <rPh sb="0" eb="3">
      <t>ホンネンド</t>
    </rPh>
    <rPh sb="3" eb="5">
      <t>ゾウカ</t>
    </rPh>
    <rPh sb="5" eb="6">
      <t>ガク</t>
    </rPh>
    <phoneticPr fontId="15"/>
  </si>
  <si>
    <t>本年度減少額</t>
    <rPh sb="0" eb="3">
      <t>ホンネンド</t>
    </rPh>
    <rPh sb="3" eb="6">
      <t>ゲンショウガク</t>
    </rPh>
    <phoneticPr fontId="15"/>
  </si>
  <si>
    <t>本年度末残高</t>
    <rPh sb="0" eb="3">
      <t>ホンネンド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</si>
  <si>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8"/>
  </si>
  <si>
    <t>その他</t>
    <rPh sb="2" eb="3">
      <t>タ</t>
    </rPh>
    <phoneticPr fontId="18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</si>
  <si>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5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</si>
  <si>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</si>
  <si>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</si>
  <si>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15"/>
  </si>
  <si>
    <t>賞与等引当金</t>
    <rPh sb="0" eb="3">
      <t>ショウヨトウ</t>
    </rPh>
    <rPh sb="3" eb="5">
      <t>ヒキアテ</t>
    </rPh>
    <rPh sb="5" eb="6">
      <t>キン</t>
    </rPh>
    <phoneticPr fontId="1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</si>
  <si>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</si>
  <si>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（１）補助金等の明細</t>
    <rPh sb="3" eb="7">
      <t>ホジョキンナド</t>
    </rPh>
    <rPh sb="8" eb="10">
      <t>メイサイ</t>
    </rPh>
    <phoneticPr fontId="18"/>
  </si>
  <si>
    <t>（単位：百万円）</t>
    <rPh sb="1" eb="3">
      <t>タンイ</t>
    </rPh>
    <rPh sb="4" eb="5">
      <t>ヒャク</t>
    </rPh>
    <rPh sb="6" eb="7">
      <t>エン</t>
    </rPh>
    <phoneticPr fontId="27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</si>
  <si>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</si>
  <si>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</si>
  <si>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</si>
  <si>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</si>
  <si>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</si>
  <si>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
（所有外資産分）</t>
    <rPh sb="0" eb="3">
      <t>タダンタイ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10"/>
  </si>
  <si>
    <t>民間認定こども園建設費補助金</t>
  </si>
  <si>
    <t>認定こども園</t>
    <rPh sb="0" eb="2">
      <t>ニンテイ</t>
    </rPh>
    <rPh sb="5" eb="6">
      <t>エン</t>
    </rPh>
    <phoneticPr fontId="15"/>
  </si>
  <si>
    <t>認定こども園の整備</t>
    <rPh sb="0" eb="2">
      <t>ニンテイ</t>
    </rPh>
    <rPh sb="5" eb="6">
      <t>エン</t>
    </rPh>
    <rPh sb="7" eb="9">
      <t>セイビ</t>
    </rPh>
    <phoneticPr fontId="15"/>
  </si>
  <si>
    <t>被災住宅修理費補助金</t>
    <phoneticPr fontId="10"/>
  </si>
  <si>
    <t>市民</t>
    <rPh sb="0" eb="2">
      <t>シミン</t>
    </rPh>
    <phoneticPr fontId="10"/>
  </si>
  <si>
    <t>被災住宅修理費補助金</t>
  </si>
  <si>
    <t>多面的機能支払交付金</t>
  </si>
  <si>
    <t>申請保全会　外</t>
    <rPh sb="0" eb="2">
      <t>シンセイ</t>
    </rPh>
    <rPh sb="6" eb="7">
      <t>ホカ</t>
    </rPh>
    <phoneticPr fontId="10"/>
  </si>
  <si>
    <t>用排水施設維持管理費負担金</t>
    <rPh sb="10" eb="13">
      <t>フタンキン</t>
    </rPh>
    <phoneticPr fontId="10"/>
  </si>
  <si>
    <t>地域介護・福祉空間整備等施設整備補助金（防災改修等支援）</t>
  </si>
  <si>
    <t>介護・福祉施設の整備</t>
    <rPh sb="0" eb="2">
      <t>カイゴ</t>
    </rPh>
    <rPh sb="3" eb="5">
      <t>フクシ</t>
    </rPh>
    <rPh sb="5" eb="7">
      <t>シセツ</t>
    </rPh>
    <rPh sb="8" eb="10">
      <t>セイビ</t>
    </rPh>
    <phoneticPr fontId="15"/>
  </si>
  <si>
    <t>合併処理浄化槽設置整備補助金</t>
  </si>
  <si>
    <t>民間企業、社会福祉法人</t>
    <rPh sb="0" eb="2">
      <t>ミンカン</t>
    </rPh>
    <rPh sb="2" eb="4">
      <t>キギョウ</t>
    </rPh>
    <rPh sb="5" eb="11">
      <t>シャカイフクシホウジン</t>
    </rPh>
    <phoneticPr fontId="15"/>
  </si>
  <si>
    <t>浄化槽の整備</t>
    <rPh sb="0" eb="3">
      <t>ジョウカソウ</t>
    </rPh>
    <rPh sb="4" eb="6">
      <t>セイビ</t>
    </rPh>
    <phoneticPr fontId="15"/>
  </si>
  <si>
    <t>その他</t>
    <rPh sb="2" eb="3">
      <t>タ</t>
    </rPh>
    <phoneticPr fontId="20"/>
  </si>
  <si>
    <t>-</t>
    <phoneticPr fontId="15"/>
  </si>
  <si>
    <t>小計</t>
    <rPh sb="0" eb="1">
      <t>ショウ</t>
    </rPh>
    <rPh sb="1" eb="2">
      <t>ケイ</t>
    </rPh>
    <phoneticPr fontId="18"/>
  </si>
  <si>
    <t>その他の補助金等</t>
    <rPh sb="2" eb="3">
      <t>タ</t>
    </rPh>
    <rPh sb="4" eb="7">
      <t>ホジョキン</t>
    </rPh>
    <rPh sb="7" eb="8">
      <t>ナド</t>
    </rPh>
    <phoneticPr fontId="18"/>
  </si>
  <si>
    <t>特別定額給付金給付費</t>
  </si>
  <si>
    <t>市民</t>
    <rPh sb="0" eb="2">
      <t>シミン</t>
    </rPh>
    <phoneticPr fontId="20"/>
  </si>
  <si>
    <t>新型コロナウイルス感染症予防対策</t>
  </si>
  <si>
    <t>長生郡市広域市町村圏組合負担金　外</t>
    <rPh sb="16" eb="17">
      <t>ホカ</t>
    </rPh>
    <phoneticPr fontId="10"/>
  </si>
  <si>
    <t>長生郡市広域市町村圏組合</t>
  </si>
  <si>
    <t>消防事業、清掃事業、病院事業等に対する負担金</t>
    <rPh sb="0" eb="2">
      <t>ショウボウ</t>
    </rPh>
    <rPh sb="2" eb="4">
      <t>ジギョウ</t>
    </rPh>
    <rPh sb="5" eb="7">
      <t>セイソウ</t>
    </rPh>
    <rPh sb="7" eb="9">
      <t>ジギョウ</t>
    </rPh>
    <rPh sb="10" eb="12">
      <t>ビョウイン</t>
    </rPh>
    <rPh sb="12" eb="14">
      <t>ジギョウ</t>
    </rPh>
    <rPh sb="14" eb="15">
      <t>トウ</t>
    </rPh>
    <rPh sb="16" eb="17">
      <t>タイ</t>
    </rPh>
    <rPh sb="19" eb="22">
      <t>フタンキン</t>
    </rPh>
    <phoneticPr fontId="20"/>
  </si>
  <si>
    <t>療養給付費負担金</t>
  </si>
  <si>
    <t>千葉県後期高齢者医療広域連合</t>
  </si>
  <si>
    <t>後期高齢者医療事業保険者負担分</t>
    <rPh sb="7" eb="9">
      <t>ジギョウ</t>
    </rPh>
    <rPh sb="9" eb="12">
      <t>ホケンシャ</t>
    </rPh>
    <rPh sb="12" eb="15">
      <t>フタンブン</t>
    </rPh>
    <phoneticPr fontId="15"/>
  </si>
  <si>
    <t>下水道事業会計負担金</t>
  </si>
  <si>
    <t>下水道事業会計に対する負担金</t>
    <rPh sb="8" eb="9">
      <t>タイ</t>
    </rPh>
    <phoneticPr fontId="10"/>
  </si>
  <si>
    <t>強い農業・担い手づくり総合支援交付金</t>
  </si>
  <si>
    <t>農業事業者</t>
    <rPh sb="0" eb="2">
      <t>ノウギョウ</t>
    </rPh>
    <rPh sb="2" eb="5">
      <t>ジギョウシャ</t>
    </rPh>
    <phoneticPr fontId="10"/>
  </si>
  <si>
    <t>農業経営基盤強化促進</t>
  </si>
  <si>
    <t>ひとり親世帯臨時特別給付金給付費</t>
  </si>
  <si>
    <t>子育てのための施設等利用給付等事業補助金</t>
  </si>
  <si>
    <t>幼稚園　外</t>
    <rPh sb="0" eb="3">
      <t>ヨウチエン</t>
    </rPh>
    <rPh sb="4" eb="5">
      <t>ホカ</t>
    </rPh>
    <phoneticPr fontId="20"/>
  </si>
  <si>
    <t>子育て推進</t>
    <rPh sb="0" eb="2">
      <t>コソダ</t>
    </rPh>
    <rPh sb="3" eb="5">
      <t>スイシン</t>
    </rPh>
    <phoneticPr fontId="20"/>
  </si>
  <si>
    <t>子育て世帯臨時特別給付金給付費</t>
  </si>
  <si>
    <t>社会福祉協議会補助金</t>
  </si>
  <si>
    <t>民間企業</t>
    <rPh sb="0" eb="2">
      <t>ミンカン</t>
    </rPh>
    <rPh sb="2" eb="4">
      <t>キギョウ</t>
    </rPh>
    <phoneticPr fontId="20"/>
  </si>
  <si>
    <t>地域福祉推進</t>
    <rPh sb="0" eb="1">
      <t>チ</t>
    </rPh>
    <rPh sb="1" eb="2">
      <t>イキ</t>
    </rPh>
    <rPh sb="2" eb="4">
      <t>フクシ</t>
    </rPh>
    <rPh sb="4" eb="6">
      <t>スイシン</t>
    </rPh>
    <phoneticPr fontId="20"/>
  </si>
  <si>
    <t>感染症対策協力金</t>
  </si>
  <si>
    <t>医療機関</t>
    <rPh sb="0" eb="2">
      <t>イリョウ</t>
    </rPh>
    <rPh sb="2" eb="4">
      <t>キカン</t>
    </rPh>
    <phoneticPr fontId="10"/>
  </si>
  <si>
    <t>医療機関等従事者・職員慰労金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</si>
  <si>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</si>
  <si>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（１）財源の明細</t>
    <rPh sb="3" eb="5">
      <t>ザイゲン</t>
    </rPh>
    <rPh sb="6" eb="8">
      <t>メイサイ</t>
    </rPh>
    <phoneticPr fontId="18"/>
  </si>
  <si>
    <t>（単位：百万円）</t>
    <rPh sb="1" eb="3">
      <t>タンイ</t>
    </rPh>
    <rPh sb="4" eb="5">
      <t>ヒャク</t>
    </rPh>
    <rPh sb="6" eb="7">
      <t>エン</t>
    </rPh>
    <phoneticPr fontId="18"/>
  </si>
  <si>
    <t>会計</t>
    <rPh sb="0" eb="2">
      <t>カイケイ</t>
    </rPh>
    <phoneticPr fontId="15"/>
  </si>
  <si>
    <t>財源の内容</t>
    <rPh sb="0" eb="2">
      <t>ザイゲン</t>
    </rPh>
    <rPh sb="3" eb="5">
      <t>ナイヨウ</t>
    </rPh>
    <phoneticPr fontId="15"/>
  </si>
  <si>
    <t>金額</t>
    <rPh sb="0" eb="2">
      <t>キンガク</t>
    </rPh>
    <phoneticPr fontId="15"/>
  </si>
  <si>
    <t>自動仕訳</t>
    <rPh sb="0" eb="2">
      <t>ジドウ</t>
    </rPh>
    <rPh sb="2" eb="4">
      <t>シワケ</t>
    </rPh>
    <phoneticPr fontId="10"/>
  </si>
  <si>
    <t>前年度未収</t>
    <rPh sb="0" eb="3">
      <t>ゼンネンド</t>
    </rPh>
    <rPh sb="3" eb="5">
      <t>ミシュウ</t>
    </rPh>
    <phoneticPr fontId="10"/>
  </si>
  <si>
    <t>当年度未収</t>
    <rPh sb="0" eb="3">
      <t>トウネンド</t>
    </rPh>
    <rPh sb="3" eb="5">
      <t>ミシュウ</t>
    </rPh>
    <phoneticPr fontId="10"/>
  </si>
  <si>
    <t>不能欠損</t>
    <rPh sb="0" eb="2">
      <t>フノウ</t>
    </rPh>
    <rPh sb="2" eb="4">
      <t>ケッソン</t>
    </rPh>
    <phoneticPr fontId="10"/>
  </si>
  <si>
    <t>一般会計等</t>
    <rPh sb="0" eb="2">
      <t>イッパン</t>
    </rPh>
    <rPh sb="2" eb="4">
      <t>カイケイ</t>
    </rPh>
    <rPh sb="4" eb="5">
      <t>トウ</t>
    </rPh>
    <phoneticPr fontId="15"/>
  </si>
  <si>
    <t>税収等</t>
    <rPh sb="0" eb="2">
      <t>ゼイシュウ</t>
    </rPh>
    <rPh sb="2" eb="3">
      <t>ナド</t>
    </rPh>
    <phoneticPr fontId="15"/>
  </si>
  <si>
    <t>市税</t>
    <phoneticPr fontId="29"/>
  </si>
  <si>
    <t>地方譲与税</t>
    <rPh sb="0" eb="2">
      <t>チホウ</t>
    </rPh>
    <rPh sb="2" eb="4">
      <t>ジョウヨ</t>
    </rPh>
    <rPh sb="4" eb="5">
      <t>ゼイ</t>
    </rPh>
    <phoneticPr fontId="29"/>
  </si>
  <si>
    <t>利子割交付金</t>
    <phoneticPr fontId="29"/>
  </si>
  <si>
    <t>配当割交付金</t>
    <phoneticPr fontId="29"/>
  </si>
  <si>
    <t>株式等譲渡所得割交付金</t>
    <phoneticPr fontId="10"/>
  </si>
  <si>
    <t>法人事業税交付金</t>
    <phoneticPr fontId="10"/>
  </si>
  <si>
    <t>地方消費税交付金</t>
    <phoneticPr fontId="10"/>
  </si>
  <si>
    <t>ゴルフ場利用税交付金</t>
    <phoneticPr fontId="10"/>
  </si>
  <si>
    <t>自動車取得税交付金</t>
    <phoneticPr fontId="10"/>
  </si>
  <si>
    <t>環境性能割交付金</t>
    <phoneticPr fontId="10"/>
  </si>
  <si>
    <t>地方特例交付金</t>
    <phoneticPr fontId="10"/>
  </si>
  <si>
    <t>地方交付税</t>
    <phoneticPr fontId="10"/>
  </si>
  <si>
    <t>交通安全対策特別交付金</t>
    <phoneticPr fontId="10"/>
  </si>
  <si>
    <t>分担金及び負担金</t>
    <phoneticPr fontId="10"/>
  </si>
  <si>
    <t>寄附金</t>
    <phoneticPr fontId="29"/>
  </si>
  <si>
    <t>小計</t>
    <rPh sb="0" eb="2">
      <t>ショウケイ</t>
    </rPh>
    <phoneticPr fontId="15"/>
  </si>
  <si>
    <t>投資活動財源へ振替</t>
    <rPh sb="0" eb="2">
      <t>トウシ</t>
    </rPh>
    <rPh sb="2" eb="4">
      <t>カツドウ</t>
    </rPh>
    <rPh sb="4" eb="6">
      <t>ザイゲン</t>
    </rPh>
    <rPh sb="7" eb="9">
      <t>フリカエ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</si>
  <si>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</si>
  <si>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資本的
補助金</t>
    <rPh sb="0" eb="3">
      <t>シホンテキ</t>
    </rPh>
    <rPh sb="4" eb="7">
      <t>ホジョキン</t>
    </rPh>
    <phoneticPr fontId="18"/>
  </si>
  <si>
    <t>国庫支出金</t>
    <rPh sb="0" eb="2">
      <t>コッコ</t>
    </rPh>
    <rPh sb="2" eb="5">
      <t>シシュツキン</t>
    </rPh>
    <phoneticPr fontId="15"/>
  </si>
  <si>
    <t>都道府県等支出金</t>
    <rPh sb="0" eb="4">
      <t>トドウフケン</t>
    </rPh>
    <rPh sb="4" eb="5">
      <t>ナド</t>
    </rPh>
    <rPh sb="5" eb="8">
      <t>シシュツキン</t>
    </rPh>
    <phoneticPr fontId="15"/>
  </si>
  <si>
    <t>計</t>
    <rPh sb="0" eb="1">
      <t>ケイ</t>
    </rPh>
    <phoneticPr fontId="18"/>
  </si>
  <si>
    <t>経常的
補助金</t>
    <rPh sb="0" eb="3">
      <t>ケイジョウテキ</t>
    </rPh>
    <rPh sb="4" eb="7">
      <t>ホジョキン</t>
    </rPh>
    <phoneticPr fontId="18"/>
  </si>
  <si>
    <t>（２）財源情報の明細</t>
    <rPh sb="3" eb="5">
      <t>ザイゲン</t>
    </rPh>
    <rPh sb="5" eb="7">
      <t>ジョウホウ</t>
    </rPh>
    <rPh sb="8" eb="10">
      <t>メイサイ</t>
    </rPh>
    <phoneticPr fontId="1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</si>
  <si>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8"/>
  </si>
  <si>
    <t>内訳</t>
    <rPh sb="0" eb="2">
      <t>ウチワケ</t>
    </rPh>
    <phoneticPr fontId="1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</si>
  <si>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8"/>
  </si>
  <si>
    <t>地方債</t>
    <rPh sb="0" eb="3">
      <t>チホウサイ</t>
    </rPh>
    <phoneticPr fontId="18"/>
  </si>
  <si>
    <t>税収等</t>
    <rPh sb="0" eb="3">
      <t>ゼイシュウナド</t>
    </rPh>
    <phoneticPr fontId="18"/>
  </si>
  <si>
    <t>その他</t>
    <rPh sb="2" eb="3">
      <t>ホカ</t>
    </rPh>
    <phoneticPr fontId="18"/>
  </si>
  <si>
    <t>純行政コスト</t>
    <rPh sb="0" eb="1">
      <t>ジュン</t>
    </rPh>
    <rPh sb="1" eb="3">
      <t>ギョウセイ</t>
    </rPh>
    <phoneticPr fontId="1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</si>
  <si>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</si>
  <si>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</si>
  <si>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8"/>
  </si>
  <si>
    <t>（１）資金の明細</t>
    <rPh sb="3" eb="5">
      <t>シキン</t>
    </rPh>
    <rPh sb="6" eb="8">
      <t>メイサイ</t>
    </rPh>
    <phoneticPr fontId="18"/>
  </si>
  <si>
    <t>現金</t>
    <rPh sb="0" eb="2">
      <t>ゲンキン</t>
    </rPh>
    <phoneticPr fontId="15"/>
  </si>
  <si>
    <t>要求払預金</t>
    <rPh sb="0" eb="2">
      <t>ヨウキュウ</t>
    </rPh>
    <rPh sb="2" eb="3">
      <t>ハラ</t>
    </rPh>
    <rPh sb="3" eb="5">
      <t>ヨキン</t>
    </rPh>
    <phoneticPr fontId="15"/>
  </si>
  <si>
    <t>定期預金</t>
    <rPh sb="0" eb="2">
      <t>テイキ</t>
    </rPh>
    <rPh sb="2" eb="4">
      <t>ヨキン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</si>
</sst>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,;&quot;△ &quot;#,##0,,"/>
    <numFmt numFmtId="177" formatCode="#,##0;&quot;△ &quot;#,##0"/>
    <numFmt numFmtId="178" formatCode="#,##0,,;&quot;△ &quot;#,##0,,;&quot;-&quot;"/>
    <numFmt numFmtId="179" formatCode="0.0%"/>
    <numFmt numFmtId="180" formatCode="#,##0,;\-#,##0,;&quot;-&quot;"/>
    <numFmt numFmtId="181" formatCode="0.000"/>
  </numFmts>
  <fonts count="32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</cellStyleXfs>
  <cellXfs count="29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/>
    <xf numFmtId="0" fontId="1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0" borderId="0" xfId="3" applyFont="1" applyFill="1">
      <alignment vertical="center"/>
    </xf>
    <xf numFmtId="0" fontId="12" fillId="0" borderId="0" xfId="3" applyFont="1" applyFill="1" applyBorder="1" applyAlignment="1">
      <alignment horizontal="center" vertical="center"/>
    </xf>
    <xf numFmtId="0" fontId="8" fillId="0" borderId="0" xfId="3" applyFont="1" applyFill="1" applyBorder="1">
      <alignment vertical="center"/>
    </xf>
    <xf numFmtId="0" fontId="9" fillId="0" borderId="6" xfId="3" applyFont="1" applyFill="1" applyBorder="1" applyAlignment="1">
      <alignment vertical="center"/>
    </xf>
    <xf numFmtId="0" fontId="13" fillId="0" borderId="6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right" vertical="center"/>
    </xf>
    <xf numFmtId="0" fontId="14" fillId="0" borderId="7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/>
    </xf>
    <xf numFmtId="176" fontId="14" fillId="0" borderId="7" xfId="4" applyNumberFormat="1" applyFont="1" applyFill="1" applyBorder="1" applyAlignment="1">
      <alignment horizontal="right" vertical="center" wrapText="1"/>
    </xf>
    <xf numFmtId="176" fontId="14" fillId="0" borderId="7" xfId="4" applyNumberFormat="1" applyFont="1" applyFill="1" applyBorder="1" applyAlignment="1">
      <alignment horizontal="right" vertical="center"/>
    </xf>
    <xf numFmtId="177" fontId="14" fillId="0" borderId="9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0" fontId="14" fillId="0" borderId="0" xfId="3" applyFont="1" applyFill="1" applyBorder="1">
      <alignment vertical="center"/>
    </xf>
    <xf numFmtId="176" fontId="14" fillId="0" borderId="7" xfId="4" applyNumberFormat="1" applyFont="1" applyBorder="1" applyAlignment="1">
      <alignment horizontal="right" vertical="center"/>
    </xf>
    <xf numFmtId="177" fontId="14" fillId="0" borderId="0" xfId="4" applyNumberFormat="1" applyFont="1" applyFill="1" applyBorder="1" applyAlignment="1">
      <alignment vertical="center"/>
    </xf>
    <xf numFmtId="0" fontId="8" fillId="0" borderId="0" xfId="3" applyFont="1">
      <alignment vertical="center"/>
    </xf>
    <xf numFmtId="0" fontId="17" fillId="0" borderId="0" xfId="3" applyFont="1" applyBorder="1" applyAlignment="1">
      <alignment vertical="center"/>
    </xf>
    <xf numFmtId="0" fontId="8" fillId="0" borderId="0" xfId="3" applyFont="1" applyBorder="1">
      <alignment vertical="center"/>
    </xf>
    <xf numFmtId="0" fontId="9" fillId="0" borderId="0" xfId="3" applyFont="1" applyFill="1" applyBorder="1" applyAlignment="1">
      <alignment vertical="center"/>
    </xf>
    <xf numFmtId="0" fontId="1" fillId="0" borderId="0" xfId="3" applyFont="1" applyBorder="1" applyAlignment="1">
      <alignment horizontal="right" vertical="center"/>
    </xf>
    <xf numFmtId="0" fontId="14" fillId="0" borderId="0" xfId="3" applyFont="1">
      <alignment vertical="center"/>
    </xf>
    <xf numFmtId="0" fontId="14" fillId="0" borderId="0" xfId="3" applyFont="1" applyBorder="1">
      <alignment vertical="center"/>
    </xf>
    <xf numFmtId="0" fontId="14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4" fillId="0" borderId="1" xfId="3" applyFont="1" applyBorder="1">
      <alignment vertical="center"/>
    </xf>
    <xf numFmtId="178" fontId="14" fillId="0" borderId="7" xfId="4" applyNumberFormat="1" applyFont="1" applyFill="1" applyBorder="1" applyAlignment="1">
      <alignment horizontal="right" vertical="center" wrapText="1"/>
    </xf>
    <xf numFmtId="10" fontId="14" fillId="0" borderId="1" xfId="5" applyNumberFormat="1" applyFont="1" applyFill="1" applyBorder="1">
      <alignment vertical="center"/>
    </xf>
    <xf numFmtId="178" fontId="14" fillId="0" borderId="1" xfId="3" applyNumberFormat="1" applyFont="1" applyFill="1" applyBorder="1" applyAlignment="1">
      <alignment horizontal="right" vertical="center"/>
    </xf>
    <xf numFmtId="0" fontId="14" fillId="0" borderId="1" xfId="3" applyFont="1" applyFill="1" applyBorder="1" applyAlignment="1">
      <alignment horizontal="right" vertical="center"/>
    </xf>
    <xf numFmtId="38" fontId="14" fillId="0" borderId="1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center" vertical="center"/>
    </xf>
    <xf numFmtId="38" fontId="8" fillId="0" borderId="0" xfId="3" applyNumberFormat="1" applyFont="1">
      <alignment vertical="center"/>
    </xf>
    <xf numFmtId="38" fontId="8" fillId="0" borderId="0" xfId="1" applyFont="1">
      <alignment vertical="center"/>
    </xf>
    <xf numFmtId="38" fontId="4" fillId="0" borderId="0" xfId="4" applyFont="1">
      <alignment vertical="center"/>
    </xf>
    <xf numFmtId="0" fontId="2" fillId="0" borderId="0" xfId="3" applyFont="1" applyFill="1" applyBorder="1" applyAlignment="1">
      <alignment horizontal="left" vertical="center"/>
    </xf>
    <xf numFmtId="38" fontId="4" fillId="0" borderId="0" xfId="4" applyFont="1" applyFill="1" applyBorder="1" applyAlignment="1">
      <alignment vertical="center"/>
    </xf>
    <xf numFmtId="38" fontId="2" fillId="0" borderId="0" xfId="4" applyFont="1" applyFill="1" applyBorder="1" applyAlignment="1">
      <alignment horizontal="right" vertical="center"/>
    </xf>
    <xf numFmtId="0" fontId="14" fillId="0" borderId="9" xfId="3" applyFont="1" applyBorder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1" xfId="3" applyFont="1" applyBorder="1" applyAlignment="1">
      <alignment horizontal="left" vertical="center"/>
    </xf>
    <xf numFmtId="178" fontId="16" fillId="0" borderId="12" xfId="4" applyNumberFormat="1" applyFont="1" applyBorder="1" applyAlignment="1">
      <alignment horizontal="right" vertical="center"/>
    </xf>
    <xf numFmtId="0" fontId="14" fillId="0" borderId="9" xfId="3" applyFont="1" applyBorder="1">
      <alignment vertical="center"/>
    </xf>
    <xf numFmtId="38" fontId="14" fillId="0" borderId="0" xfId="3" applyNumberFormat="1" applyFont="1" applyAlignment="1"/>
    <xf numFmtId="0" fontId="16" fillId="0" borderId="10" xfId="3" applyFont="1" applyBorder="1" applyAlignment="1">
      <alignment horizontal="left" vertical="center"/>
    </xf>
    <xf numFmtId="38" fontId="14" fillId="0" borderId="0" xfId="3" applyNumberFormat="1" applyFont="1">
      <alignment vertical="center"/>
    </xf>
    <xf numFmtId="178" fontId="16" fillId="0" borderId="12" xfId="4" applyNumberFormat="1" applyFont="1" applyFill="1" applyBorder="1" applyAlignment="1">
      <alignment horizontal="right" vertical="center"/>
    </xf>
    <xf numFmtId="0" fontId="16" fillId="0" borderId="10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38" fontId="14" fillId="0" borderId="3" xfId="4" applyFont="1" applyBorder="1">
      <alignment vertical="center"/>
    </xf>
    <xf numFmtId="0" fontId="1" fillId="0" borderId="6" xfId="3" applyFont="1" applyBorder="1" applyAlignment="1">
      <alignment horizontal="left" vertical="center"/>
    </xf>
    <xf numFmtId="38" fontId="1" fillId="0" borderId="6" xfId="4" applyFont="1" applyBorder="1" applyAlignment="1">
      <alignment horizontal="right" vertical="center"/>
    </xf>
    <xf numFmtId="0" fontId="21" fillId="0" borderId="0" xfId="3" applyFont="1" applyBorder="1" applyAlignment="1">
      <alignment horizontal="center" vertical="center"/>
    </xf>
    <xf numFmtId="38" fontId="19" fillId="0" borderId="1" xfId="4" applyFont="1" applyBorder="1" applyAlignment="1">
      <alignment horizontal="center" vertical="center" wrapText="1"/>
    </xf>
    <xf numFmtId="0" fontId="16" fillId="0" borderId="1" xfId="3" applyFont="1" applyBorder="1">
      <alignment vertical="center"/>
    </xf>
    <xf numFmtId="178" fontId="16" fillId="0" borderId="1" xfId="4" applyNumberFormat="1" applyFont="1" applyBorder="1">
      <alignment vertical="center"/>
    </xf>
    <xf numFmtId="178" fontId="16" fillId="0" borderId="1" xfId="4" applyNumberFormat="1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vertical="center"/>
    </xf>
    <xf numFmtId="38" fontId="4" fillId="0" borderId="3" xfId="4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17" fillId="0" borderId="0" xfId="3" applyFont="1" applyBorder="1" applyAlignment="1">
      <alignment horizontal="center" vertical="center"/>
    </xf>
    <xf numFmtId="38" fontId="4" fillId="0" borderId="0" xfId="4" applyFont="1" applyBorder="1" applyAlignment="1">
      <alignment horizontal="left" vertical="center"/>
    </xf>
    <xf numFmtId="38" fontId="14" fillId="0" borderId="0" xfId="4" applyFont="1" applyBorder="1">
      <alignment vertical="center"/>
    </xf>
    <xf numFmtId="0" fontId="8" fillId="0" borderId="0" xfId="3" applyFont="1" applyAlignment="1">
      <alignment vertical="center"/>
    </xf>
    <xf numFmtId="38" fontId="21" fillId="0" borderId="0" xfId="4" applyFont="1" applyBorder="1" applyAlignment="1">
      <alignment horizontal="center" vertical="center"/>
    </xf>
    <xf numFmtId="38" fontId="1" fillId="0" borderId="0" xfId="4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 wrapText="1"/>
    </xf>
    <xf numFmtId="38" fontId="16" fillId="0" borderId="1" xfId="4" applyFont="1" applyBorder="1" applyAlignment="1">
      <alignment horizontal="center" vertical="center" wrapText="1"/>
    </xf>
    <xf numFmtId="0" fontId="16" fillId="0" borderId="0" xfId="3" applyFont="1">
      <alignment vertical="center"/>
    </xf>
    <xf numFmtId="0" fontId="16" fillId="0" borderId="10" xfId="3" applyFont="1" applyBorder="1">
      <alignment vertical="center"/>
    </xf>
    <xf numFmtId="178" fontId="16" fillId="0" borderId="10" xfId="3" applyNumberFormat="1" applyFont="1" applyBorder="1">
      <alignment vertical="center"/>
    </xf>
    <xf numFmtId="178" fontId="16" fillId="0" borderId="1" xfId="3" applyNumberFormat="1" applyFont="1" applyBorder="1" applyAlignment="1">
      <alignment horizontal="right" vertical="center"/>
    </xf>
    <xf numFmtId="0" fontId="16" fillId="0" borderId="13" xfId="3" applyFont="1" applyBorder="1" applyAlignment="1">
      <alignment horizontal="center" vertical="center"/>
    </xf>
    <xf numFmtId="178" fontId="16" fillId="0" borderId="13" xfId="3" applyNumberFormat="1" applyFont="1" applyBorder="1" applyAlignment="1">
      <alignment horizontal="right" vertical="center"/>
    </xf>
    <xf numFmtId="0" fontId="16" fillId="0" borderId="2" xfId="3" applyFont="1" applyBorder="1">
      <alignment vertical="center"/>
    </xf>
    <xf numFmtId="178" fontId="16" fillId="0" borderId="2" xfId="4" applyNumberFormat="1" applyFont="1" applyBorder="1">
      <alignment vertical="center"/>
    </xf>
    <xf numFmtId="178" fontId="16" fillId="0" borderId="13" xfId="4" applyNumberFormat="1" applyFont="1" applyBorder="1">
      <alignment vertical="center"/>
    </xf>
    <xf numFmtId="0" fontId="16" fillId="0" borderId="11" xfId="3" applyFont="1" applyBorder="1" applyAlignment="1">
      <alignment horizontal="center" vertical="center"/>
    </xf>
    <xf numFmtId="178" fontId="16" fillId="0" borderId="11" xfId="4" applyNumberFormat="1" applyFont="1" applyBorder="1">
      <alignment vertical="center"/>
    </xf>
    <xf numFmtId="0" fontId="2" fillId="0" borderId="3" xfId="3" applyFont="1" applyBorder="1">
      <alignment vertical="center"/>
    </xf>
    <xf numFmtId="38" fontId="17" fillId="0" borderId="0" xfId="4" applyFont="1" applyBorder="1" applyAlignment="1">
      <alignment horizontal="center" vertical="center"/>
    </xf>
    <xf numFmtId="38" fontId="4" fillId="0" borderId="0" xfId="4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0" fontId="16" fillId="0" borderId="0" xfId="3" applyFont="1" applyBorder="1">
      <alignment vertical="center"/>
    </xf>
    <xf numFmtId="179" fontId="2" fillId="0" borderId="0" xfId="2" applyNumberFormat="1" applyFont="1" applyBorder="1">
      <alignment vertical="center"/>
    </xf>
    <xf numFmtId="38" fontId="1" fillId="0" borderId="0" xfId="4" applyFont="1">
      <alignment vertical="center"/>
    </xf>
    <xf numFmtId="0" fontId="1" fillId="0" borderId="0" xfId="3" applyFont="1">
      <alignment vertical="center"/>
    </xf>
    <xf numFmtId="0" fontId="1" fillId="0" borderId="0" xfId="3" applyFont="1" applyBorder="1">
      <alignment vertical="center"/>
    </xf>
    <xf numFmtId="38" fontId="1" fillId="0" borderId="0" xfId="4" applyFont="1" applyBorder="1">
      <alignment vertical="center"/>
    </xf>
    <xf numFmtId="38" fontId="1" fillId="0" borderId="0" xfId="4" applyFont="1" applyBorder="1" applyAlignment="1">
      <alignment horizontal="right"/>
    </xf>
    <xf numFmtId="38" fontId="14" fillId="3" borderId="14" xfId="4" applyFont="1" applyFill="1" applyBorder="1" applyAlignment="1">
      <alignment horizontal="center" vertical="center" wrapText="1"/>
    </xf>
    <xf numFmtId="38" fontId="14" fillId="3" borderId="15" xfId="4" applyFont="1" applyFill="1" applyBorder="1" applyAlignment="1">
      <alignment horizontal="center" vertical="center" wrapText="1"/>
    </xf>
    <xf numFmtId="38" fontId="14" fillId="3" borderId="8" xfId="4" applyFont="1" applyFill="1" applyBorder="1" applyAlignment="1">
      <alignment horizontal="center" vertical="center" wrapText="1"/>
    </xf>
    <xf numFmtId="38" fontId="2" fillId="3" borderId="16" xfId="4" applyFont="1" applyFill="1" applyBorder="1" applyAlignment="1">
      <alignment horizontal="center" vertical="center"/>
    </xf>
    <xf numFmtId="38" fontId="1" fillId="3" borderId="18" xfId="4" applyFont="1" applyFill="1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178" fontId="1" fillId="0" borderId="1" xfId="4" applyNumberFormat="1" applyFont="1" applyBorder="1" applyAlignment="1">
      <alignment horizontal="right" vertical="center"/>
    </xf>
    <xf numFmtId="178" fontId="1" fillId="0" borderId="19" xfId="4" applyNumberFormat="1" applyFont="1" applyBorder="1" applyAlignment="1">
      <alignment horizontal="right" vertical="center"/>
    </xf>
    <xf numFmtId="178" fontId="1" fillId="0" borderId="8" xfId="4" applyNumberFormat="1" applyFont="1" applyBorder="1" applyAlignment="1">
      <alignment horizontal="right" vertical="center"/>
    </xf>
    <xf numFmtId="38" fontId="1" fillId="0" borderId="0" xfId="4" applyFont="1" applyFill="1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38" fontId="14" fillId="0" borderId="0" xfId="4" applyFont="1" applyAlignment="1">
      <alignment horizontal="right" vertical="center"/>
    </xf>
    <xf numFmtId="0" fontId="14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4" fillId="0" borderId="0" xfId="3" applyFont="1" applyBorder="1" applyAlignment="1">
      <alignment horizontal="right" vertical="center"/>
    </xf>
    <xf numFmtId="0" fontId="26" fillId="0" borderId="0" xfId="3" applyFont="1" applyBorder="1" applyAlignment="1">
      <alignment horizontal="right" vertical="center"/>
    </xf>
    <xf numFmtId="178" fontId="26" fillId="0" borderId="19" xfId="4" applyNumberFormat="1" applyFont="1" applyBorder="1" applyAlignment="1">
      <alignment horizontal="right" vertical="center" wrapText="1"/>
    </xf>
    <xf numFmtId="178" fontId="26" fillId="0" borderId="7" xfId="4" applyNumberFormat="1" applyFont="1" applyBorder="1" applyAlignment="1">
      <alignment horizontal="right" vertical="center" wrapText="1"/>
    </xf>
    <xf numFmtId="178" fontId="26" fillId="0" borderId="1" xfId="4" applyNumberFormat="1" applyFont="1" applyBorder="1" applyAlignment="1">
      <alignment horizontal="right" vertical="center" wrapText="1"/>
    </xf>
    <xf numFmtId="179" fontId="26" fillId="0" borderId="8" xfId="4" applyNumberFormat="1" applyFont="1" applyBorder="1" applyAlignment="1">
      <alignment horizontal="right" vertical="center"/>
    </xf>
    <xf numFmtId="180" fontId="24" fillId="0" borderId="9" xfId="4" applyNumberFormat="1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178" fontId="26" fillId="0" borderId="1" xfId="4" applyNumberFormat="1" applyFont="1" applyBorder="1" applyAlignment="1">
      <alignment horizontal="right" vertical="center"/>
    </xf>
    <xf numFmtId="38" fontId="24" fillId="0" borderId="7" xfId="4" applyFont="1" applyBorder="1" applyAlignment="1">
      <alignment horizontal="center" vertical="center"/>
    </xf>
    <xf numFmtId="0" fontId="8" fillId="0" borderId="0" xfId="3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178" fontId="16" fillId="0" borderId="1" xfId="4" applyNumberFormat="1" applyFont="1" applyFill="1" applyBorder="1" applyAlignment="1">
      <alignment horizontal="right" vertical="center"/>
    </xf>
    <xf numFmtId="0" fontId="8" fillId="0" borderId="0" xfId="3" applyFont="1" applyAlignment="1">
      <alignment horizontal="left" vertical="center" wrapText="1"/>
    </xf>
    <xf numFmtId="38" fontId="4" fillId="0" borderId="0" xfId="4" applyFont="1" applyAlignment="1">
      <alignment vertical="center"/>
    </xf>
    <xf numFmtId="0" fontId="2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 wrapText="1"/>
    </xf>
    <xf numFmtId="0" fontId="1" fillId="0" borderId="0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right" vertical="center" wrapText="1"/>
    </xf>
    <xf numFmtId="0" fontId="2" fillId="0" borderId="1" xfId="3" applyFont="1" applyBorder="1" applyAlignment="1">
      <alignment horizontal="center" vertical="center" wrapText="1"/>
    </xf>
    <xf numFmtId="38" fontId="2" fillId="0" borderId="1" xfId="4" applyFont="1" applyBorder="1" applyAlignment="1">
      <alignment horizontal="center" vertical="center" wrapText="1"/>
    </xf>
    <xf numFmtId="0" fontId="2" fillId="0" borderId="18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178" fontId="2" fillId="0" borderId="7" xfId="4" applyNumberFormat="1" applyFont="1" applyFill="1" applyBorder="1" applyAlignment="1">
      <alignment vertical="center"/>
    </xf>
    <xf numFmtId="0" fontId="2" fillId="0" borderId="1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0" borderId="26" xfId="3" applyFont="1" applyBorder="1" applyAlignment="1">
      <alignment horizontal="left" vertical="center" wrapText="1"/>
    </xf>
    <xf numFmtId="178" fontId="2" fillId="0" borderId="7" xfId="4" applyNumberFormat="1" applyFont="1" applyBorder="1" applyAlignment="1">
      <alignment vertical="center"/>
    </xf>
    <xf numFmtId="0" fontId="2" fillId="0" borderId="27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center" vertical="center" wrapText="1"/>
    </xf>
    <xf numFmtId="38" fontId="14" fillId="0" borderId="0" xfId="1" applyFont="1">
      <alignment vertical="center"/>
    </xf>
    <xf numFmtId="38" fontId="19" fillId="0" borderId="0" xfId="1" applyFont="1">
      <alignment vertical="center"/>
    </xf>
    <xf numFmtId="0" fontId="28" fillId="0" borderId="0" xfId="3" applyFont="1" applyAlignment="1">
      <alignment horizontal="left"/>
    </xf>
    <xf numFmtId="0" fontId="28" fillId="0" borderId="0" xfId="3" applyFont="1" applyAlignment="1">
      <alignment horizontal="right"/>
    </xf>
    <xf numFmtId="0" fontId="19" fillId="0" borderId="1" xfId="6" applyFont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Continuous" vertical="center" wrapText="1"/>
    </xf>
    <xf numFmtId="0" fontId="19" fillId="0" borderId="1" xfId="6" applyFont="1" applyBorder="1" applyAlignment="1">
      <alignment horizontal="center" vertical="center" wrapText="1"/>
    </xf>
    <xf numFmtId="178" fontId="19" fillId="0" borderId="1" xfId="4" applyNumberFormat="1" applyFont="1" applyBorder="1" applyAlignment="1">
      <alignment vertical="center"/>
    </xf>
    <xf numFmtId="38" fontId="19" fillId="0" borderId="0" xfId="1" applyFont="1" applyFill="1">
      <alignment vertical="center"/>
    </xf>
    <xf numFmtId="0" fontId="19" fillId="0" borderId="8" xfId="6" applyFont="1" applyBorder="1" applyAlignment="1">
      <alignment vertical="center"/>
    </xf>
    <xf numFmtId="0" fontId="19" fillId="0" borderId="8" xfId="6" applyFont="1" applyBorder="1" applyAlignment="1">
      <alignment horizontal="center" vertical="center"/>
    </xf>
    <xf numFmtId="0" fontId="8" fillId="3" borderId="0" xfId="3" applyFont="1" applyFill="1">
      <alignment vertical="center"/>
    </xf>
    <xf numFmtId="0" fontId="8" fillId="3" borderId="0" xfId="3" applyFont="1" applyFill="1" applyAlignment="1">
      <alignment horizontal="center" vertical="center"/>
    </xf>
    <xf numFmtId="0" fontId="1" fillId="3" borderId="8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>
      <alignment vertical="center"/>
    </xf>
    <xf numFmtId="178" fontId="4" fillId="3" borderId="1" xfId="4" applyNumberFormat="1" applyFont="1" applyFill="1" applyBorder="1" applyAlignment="1">
      <alignment horizontal="right" vertical="center"/>
    </xf>
    <xf numFmtId="38" fontId="8" fillId="3" borderId="0" xfId="3" applyNumberFormat="1" applyFont="1" applyFill="1">
      <alignment vertical="center"/>
    </xf>
    <xf numFmtId="181" fontId="8" fillId="3" borderId="0" xfId="3" applyNumberFormat="1" applyFont="1" applyFill="1">
      <alignment vertical="center"/>
    </xf>
    <xf numFmtId="0" fontId="8" fillId="3" borderId="11" xfId="3" applyFont="1" applyFill="1" applyBorder="1" applyAlignment="1">
      <alignment horizontal="center" vertical="center"/>
    </xf>
    <xf numFmtId="38" fontId="4" fillId="3" borderId="0" xfId="4" applyFont="1" applyFill="1">
      <alignment vertical="center"/>
    </xf>
    <xf numFmtId="38" fontId="1" fillId="3" borderId="0" xfId="4" applyFont="1" applyFill="1">
      <alignment vertical="center"/>
    </xf>
    <xf numFmtId="0" fontId="1" fillId="3" borderId="0" xfId="3" applyFont="1" applyFill="1">
      <alignment vertical="center"/>
    </xf>
    <xf numFmtId="0" fontId="30" fillId="0" borderId="0" xfId="3" applyFont="1" applyBorder="1" applyAlignment="1">
      <alignment horizontal="left" vertical="center"/>
    </xf>
    <xf numFmtId="38" fontId="30" fillId="0" borderId="0" xfId="4" applyFont="1" applyBorder="1" applyAlignment="1">
      <alignment horizontal="right" vertical="center"/>
    </xf>
    <xf numFmtId="0" fontId="31" fillId="0" borderId="1" xfId="3" applyFont="1" applyBorder="1" applyAlignment="1">
      <alignment horizontal="center" vertical="center" wrapText="1"/>
    </xf>
    <xf numFmtId="38" fontId="31" fillId="0" borderId="1" xfId="4" applyFont="1" applyBorder="1" applyAlignment="1">
      <alignment horizontal="center" vertical="center" wrapText="1"/>
    </xf>
    <xf numFmtId="0" fontId="31" fillId="0" borderId="1" xfId="3" applyFont="1" applyBorder="1">
      <alignment vertical="center"/>
    </xf>
    <xf numFmtId="178" fontId="31" fillId="0" borderId="1" xfId="4" applyNumberFormat="1" applyFont="1" applyBorder="1" applyAlignment="1">
      <alignment horizontal="right" vertical="center"/>
    </xf>
    <xf numFmtId="178" fontId="31" fillId="0" borderId="1" xfId="4" applyNumberFormat="1" applyFont="1" applyBorder="1">
      <alignment vertical="center"/>
    </xf>
    <xf numFmtId="0" fontId="31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left" vertical="center" wrapText="1"/>
    </xf>
    <xf numFmtId="0" fontId="14" fillId="0" borderId="7" xfId="3" applyFont="1" applyFill="1" applyBorder="1" applyAlignment="1">
      <alignment horizontal="left" vertical="center"/>
    </xf>
    <xf numFmtId="0" fontId="14" fillId="0" borderId="8" xfId="3" applyFont="1" applyFill="1" applyBorder="1" applyAlignment="1">
      <alignment horizontal="left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left" vertical="center"/>
    </xf>
    <xf numFmtId="0" fontId="14" fillId="0" borderId="1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left" vertical="center" wrapText="1"/>
    </xf>
    <xf numFmtId="0" fontId="14" fillId="0" borderId="8" xfId="3" applyFont="1" applyFill="1" applyBorder="1" applyAlignment="1">
      <alignment horizontal="left"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right" vertical="center"/>
    </xf>
    <xf numFmtId="38" fontId="19" fillId="3" borderId="10" xfId="4" applyFont="1" applyFill="1" applyBorder="1" applyAlignment="1">
      <alignment horizontal="center" vertical="center" wrapText="1"/>
    </xf>
    <xf numFmtId="38" fontId="19" fillId="3" borderId="11" xfId="4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38" fontId="16" fillId="0" borderId="10" xfId="4" applyFont="1" applyBorder="1" applyAlignment="1">
      <alignment horizontal="center" vertical="center"/>
    </xf>
    <xf numFmtId="38" fontId="16" fillId="0" borderId="11" xfId="4" applyFont="1" applyBorder="1" applyAlignment="1">
      <alignment horizontal="center" vertical="center"/>
    </xf>
    <xf numFmtId="38" fontId="16" fillId="0" borderId="10" xfId="4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38" fontId="16" fillId="0" borderId="7" xfId="4" applyFont="1" applyBorder="1" applyAlignment="1">
      <alignment horizontal="center" vertical="center" wrapText="1"/>
    </xf>
    <xf numFmtId="38" fontId="16" fillId="0" borderId="8" xfId="4" applyFont="1" applyBorder="1" applyAlignment="1">
      <alignment horizontal="center" vertical="center" wrapText="1"/>
    </xf>
    <xf numFmtId="38" fontId="16" fillId="0" borderId="11" xfId="4" applyFont="1" applyBorder="1" applyAlignment="1">
      <alignment horizontal="center" vertical="center" wrapText="1"/>
    </xf>
    <xf numFmtId="38" fontId="14" fillId="3" borderId="4" xfId="4" applyFont="1" applyFill="1" applyBorder="1" applyAlignment="1">
      <alignment horizontal="center" vertical="center" wrapText="1"/>
    </xf>
    <xf numFmtId="38" fontId="14" fillId="3" borderId="18" xfId="4" applyFont="1" applyFill="1" applyBorder="1" applyAlignment="1">
      <alignment horizontal="center" vertical="center" wrapText="1"/>
    </xf>
    <xf numFmtId="38" fontId="14" fillId="3" borderId="10" xfId="4" applyFont="1" applyFill="1" applyBorder="1" applyAlignment="1">
      <alignment horizontal="center" vertical="center" wrapText="1"/>
    </xf>
    <xf numFmtId="38" fontId="1" fillId="3" borderId="11" xfId="4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 wrapText="1"/>
    </xf>
    <xf numFmtId="38" fontId="14" fillId="3" borderId="5" xfId="4" applyFont="1" applyFill="1" applyBorder="1" applyAlignment="1">
      <alignment horizontal="center" vertical="center" wrapText="1"/>
    </xf>
    <xf numFmtId="38" fontId="1" fillId="3" borderId="17" xfId="4" applyFont="1" applyFill="1" applyBorder="1" applyAlignment="1">
      <alignment horizontal="center" vertical="center"/>
    </xf>
    <xf numFmtId="38" fontId="24" fillId="0" borderId="24" xfId="4" applyFont="1" applyBorder="1" applyAlignment="1">
      <alignment horizontal="center" vertical="center"/>
    </xf>
    <xf numFmtId="38" fontId="24" fillId="0" borderId="15" xfId="4" applyFont="1" applyBorder="1" applyAlignment="1">
      <alignment horizontal="center" vertical="center"/>
    </xf>
    <xf numFmtId="38" fontId="24" fillId="0" borderId="8" xfId="4" applyFont="1" applyBorder="1" applyAlignment="1">
      <alignment horizontal="center" vertical="center"/>
    </xf>
    <xf numFmtId="0" fontId="26" fillId="3" borderId="10" xfId="3" applyFont="1" applyFill="1" applyBorder="1" applyAlignment="1">
      <alignment horizontal="center" vertical="center" wrapText="1"/>
    </xf>
    <xf numFmtId="0" fontId="8" fillId="3" borderId="11" xfId="3" applyFill="1" applyBorder="1" applyAlignment="1">
      <alignment horizontal="center" vertical="center"/>
    </xf>
    <xf numFmtId="0" fontId="26" fillId="3" borderId="4" xfId="3" applyFont="1" applyFill="1" applyBorder="1" applyAlignment="1">
      <alignment horizontal="center" vertical="center" wrapText="1"/>
    </xf>
    <xf numFmtId="0" fontId="26" fillId="3" borderId="18" xfId="3" applyFont="1" applyFill="1" applyBorder="1" applyAlignment="1">
      <alignment horizontal="center" vertical="center" wrapText="1"/>
    </xf>
    <xf numFmtId="0" fontId="26" fillId="3" borderId="22" xfId="3" applyFont="1" applyFill="1" applyBorder="1" applyAlignment="1">
      <alignment horizontal="center" vertical="center"/>
    </xf>
    <xf numFmtId="0" fontId="26" fillId="3" borderId="3" xfId="3" applyFont="1" applyFill="1" applyBorder="1" applyAlignment="1">
      <alignment horizontal="center" vertical="center"/>
    </xf>
    <xf numFmtId="0" fontId="26" fillId="3" borderId="5" xfId="3" applyFont="1" applyFill="1" applyBorder="1" applyAlignment="1">
      <alignment horizontal="center" vertical="center"/>
    </xf>
    <xf numFmtId="0" fontId="26" fillId="3" borderId="23" xfId="3" applyFont="1" applyFill="1" applyBorder="1" applyAlignment="1">
      <alignment horizontal="center" vertical="center"/>
    </xf>
    <xf numFmtId="0" fontId="26" fillId="3" borderId="6" xfId="3" applyFont="1" applyFill="1" applyBorder="1" applyAlignment="1">
      <alignment horizontal="center" vertical="center"/>
    </xf>
    <xf numFmtId="0" fontId="26" fillId="3" borderId="17" xfId="3" applyFont="1" applyFill="1" applyBorder="1" applyAlignment="1">
      <alignment horizontal="center" vertical="center"/>
    </xf>
    <xf numFmtId="0" fontId="26" fillId="3" borderId="9" xfId="3" applyFont="1" applyFill="1" applyBorder="1" applyAlignment="1">
      <alignment horizontal="center" vertical="center" wrapText="1"/>
    </xf>
    <xf numFmtId="0" fontId="8" fillId="3" borderId="9" xfId="3" applyFill="1" applyBorder="1" applyAlignment="1">
      <alignment horizontal="center" vertical="center"/>
    </xf>
    <xf numFmtId="0" fontId="26" fillId="3" borderId="20" xfId="3" applyFont="1" applyFill="1" applyBorder="1" applyAlignment="1">
      <alignment horizontal="center" vertical="center" wrapText="1"/>
    </xf>
    <xf numFmtId="0" fontId="8" fillId="3" borderId="21" xfId="3" applyFill="1" applyBorder="1" applyAlignment="1">
      <alignment horizontal="center" vertical="center"/>
    </xf>
    <xf numFmtId="0" fontId="16" fillId="0" borderId="7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vertical="center" wrapText="1"/>
    </xf>
    <xf numFmtId="0" fontId="2" fillId="3" borderId="25" xfId="3" applyFont="1" applyFill="1" applyBorder="1" applyAlignment="1">
      <alignment horizontal="left" vertical="center" wrapText="1"/>
    </xf>
    <xf numFmtId="0" fontId="2" fillId="3" borderId="18" xfId="3" applyFont="1" applyFill="1" applyBorder="1" applyAlignment="1">
      <alignment horizontal="left" vertical="center" wrapText="1"/>
    </xf>
    <xf numFmtId="0" fontId="2" fillId="3" borderId="17" xfId="3" applyFont="1" applyFill="1" applyBorder="1" applyAlignment="1">
      <alignment horizontal="left" vertical="center" wrapText="1"/>
    </xf>
    <xf numFmtId="0" fontId="2" fillId="3" borderId="4" xfId="3" applyFont="1" applyFill="1" applyBorder="1" applyAlignment="1">
      <alignment vertical="center"/>
    </xf>
    <xf numFmtId="0" fontId="2" fillId="3" borderId="5" xfId="3" applyFont="1" applyFill="1" applyBorder="1" applyAlignment="1">
      <alignment vertical="center"/>
    </xf>
    <xf numFmtId="0" fontId="2" fillId="3" borderId="9" xfId="3" applyFont="1" applyFill="1" applyBorder="1" applyAlignment="1">
      <alignment vertical="center"/>
    </xf>
    <xf numFmtId="0" fontId="2" fillId="3" borderId="25" xfId="3" applyFont="1" applyFill="1" applyBorder="1" applyAlignment="1">
      <alignment vertical="center"/>
    </xf>
    <xf numFmtId="0" fontId="2" fillId="3" borderId="18" xfId="3" applyFont="1" applyFill="1" applyBorder="1" applyAlignment="1">
      <alignment vertical="center"/>
    </xf>
    <xf numFmtId="0" fontId="2" fillId="3" borderId="17" xfId="3" applyFont="1" applyFill="1" applyBorder="1" applyAlignment="1">
      <alignment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19" fillId="0" borderId="7" xfId="6" applyFont="1" applyFill="1" applyBorder="1" applyAlignment="1">
      <alignment horizontal="center" vertical="center"/>
    </xf>
    <xf numFmtId="0" fontId="19" fillId="0" borderId="15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19" fillId="0" borderId="7" xfId="6" applyFont="1" applyBorder="1" applyAlignment="1">
      <alignment vertical="center"/>
    </xf>
    <xf numFmtId="0" fontId="19" fillId="0" borderId="8" xfId="6" applyFont="1" applyBorder="1" applyAlignment="1">
      <alignment vertical="center"/>
    </xf>
    <xf numFmtId="0" fontId="19" fillId="0" borderId="7" xfId="6" applyFont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0" fontId="19" fillId="0" borderId="10" xfId="6" applyFont="1" applyFill="1" applyBorder="1" applyAlignment="1">
      <alignment horizontal="center" vertical="center" wrapText="1"/>
    </xf>
    <xf numFmtId="0" fontId="19" fillId="0" borderId="2" xfId="6" applyFont="1" applyFill="1" applyBorder="1" applyAlignment="1">
      <alignment horizontal="center" vertical="center" wrapText="1"/>
    </xf>
    <xf numFmtId="0" fontId="19" fillId="0" borderId="2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0" fontId="19" fillId="3" borderId="10" xfId="6" applyFont="1" applyFill="1" applyBorder="1" applyAlignment="1">
      <alignment horizontal="center" vertical="center" wrapText="1"/>
    </xf>
    <xf numFmtId="0" fontId="19" fillId="3" borderId="2" xfId="6" applyFont="1" applyFill="1" applyBorder="1" applyAlignment="1">
      <alignment horizontal="center" vertical="center" wrapText="1"/>
    </xf>
    <xf numFmtId="0" fontId="19" fillId="3" borderId="11" xfId="6" applyFont="1" applyFill="1" applyBorder="1" applyAlignment="1">
      <alignment horizontal="center" vertical="center" wrapText="1"/>
    </xf>
    <xf numFmtId="0" fontId="28" fillId="0" borderId="0" xfId="3" applyFont="1" applyAlignment="1">
      <alignment horizontal="left" vertical="center"/>
    </xf>
    <xf numFmtId="0" fontId="19" fillId="0" borderId="10" xfId="6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19" fillId="0" borderId="10" xfId="6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left" vertical="center"/>
    </xf>
    <xf numFmtId="0" fontId="4" fillId="3" borderId="6" xfId="3" applyFont="1" applyFill="1" applyBorder="1" applyAlignment="1">
      <alignment horizontal="left" vertical="center"/>
    </xf>
    <xf numFmtId="0" fontId="1" fillId="3" borderId="6" xfId="3" applyFont="1" applyFill="1" applyBorder="1" applyAlignment="1">
      <alignment horizontal="right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38" fontId="2" fillId="3" borderId="0" xfId="4" applyFont="1" applyFill="1" applyAlignment="1">
      <alignment horizontal="left" vertical="center" wrapText="1"/>
    </xf>
    <xf numFmtId="0" fontId="30" fillId="0" borderId="0" xfId="3" applyFont="1" applyAlignment="1">
      <alignment horizontal="left" vertical="center"/>
    </xf>
    <xf numFmtId="176" fontId="14" fillId="0" borderId="1" xfId="4" applyNumberFormat="1" applyFont="1" applyBorder="1" applyAlignment="1">
      <alignment horizontal="right" vertical="center"/>
    </xf>
    <xf numFmtId="178" fontId="14" fillId="0" borderId="1" xfId="4" applyNumberFormat="1" applyFont="1" applyFill="1" applyBorder="1" applyAlignment="1">
      <alignment horizontal="right" vertical="center" wrapText="1"/>
    </xf>
    <xf numFmtId="176" fontId="14" fillId="0" borderId="1" xfId="4" applyNumberFormat="1" applyFont="1" applyFill="1" applyBorder="1" applyAlignment="1">
      <alignment horizontal="right" vertical="center" wrapText="1"/>
    </xf>
  </cellXfs>
  <cellStyles count="7">
    <cellStyle name="パーセント" xfId="2" builtinId="5"/>
    <cellStyle name="パーセント 2" xfId="5" xr:uid="{F7713C7A-D6F7-4E06-809B-F264EE6CBF5A}"/>
    <cellStyle name="桁区切り" xfId="1" builtinId="6"/>
    <cellStyle name="桁区切り 2" xfId="4" xr:uid="{DA621035-3806-4162-80C2-AB2C6BA7F64C}"/>
    <cellStyle name="標準" xfId="0" builtinId="0"/>
    <cellStyle name="標準 2" xfId="3" xr:uid="{C7681230-F202-477B-804B-D0896B126B93}"/>
    <cellStyle name="標準_附属明細表PL・NW・WS　20060423修正版" xfId="6" xr:uid="{09039824-CD6B-4502-A5B9-C8F2264F3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56223F4-D431-4EDD-B36A-7B21534773C2}"/>
            </a:ext>
          </a:extLst>
        </xdr:cNvPr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AD50192-41BB-4C0B-85EF-9CBF4D94823C}"/>
            </a:ext>
          </a:extLst>
        </xdr:cNvPr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12" customWidth="1"/>
    <col min="2" max="2" width="18.875" style="12" customWidth="1"/>
    <col min="3" max="3" width="8.875" style="12" hidden="1" customWidth="1"/>
    <col min="4" max="4" width="33.875" style="12" customWidth="1"/>
    <col min="5" max="7" width="18.875" style="12" customWidth="1"/>
    <col min="8" max="16384" width="8.875" style="12"/>
  </cols>
  <sheetData>
    <row r="1" spans="1:5" ht="17.100000000000001" customHeight="1" x14ac:dyDescent="0.15">
      <c r="E1" s="11" t="s">
        <v>0</v>
      </c>
    </row>
    <row r="2" spans="1:5" ht="21" x14ac:dyDescent="0.15">
      <c r="A2" s="190" t="s">
        <v>1</v>
      </c>
      <c r="B2" s="191"/>
      <c r="C2" s="191"/>
      <c r="D2" s="191"/>
      <c r="E2" s="191"/>
    </row>
    <row r="3" spans="1:5" ht="13.5" x14ac:dyDescent="0.15">
      <c r="A3" s="192" t="s">
        <v>2</v>
      </c>
      <c r="B3" s="191"/>
      <c r="C3" s="191"/>
      <c r="D3" s="191"/>
      <c r="E3" s="191"/>
    </row>
    <row r="4" spans="1:5" ht="17.100000000000001" customHeight="1" x14ac:dyDescent="0.15">
      <c r="E4" s="10" t="s">
        <v>3</v>
      </c>
    </row>
    <row r="5" spans="1:5" ht="27" customHeight="1" x14ac:dyDescent="0.15">
      <c r="A5" s="5" t="s">
        <v>4</v>
      </c>
      <c r="B5" s="5" t="s">
        <v>5</v>
      </c>
      <c r="C5" s="5"/>
      <c r="D5" s="5" t="s">
        <v>4</v>
      </c>
      <c r="E5" s="5" t="s">
        <v>5</v>
      </c>
    </row>
    <row r="6" spans="1:5" ht="17.100000000000001" customHeight="1" x14ac:dyDescent="0.15">
      <c r="A6" s="2" t="s">
        <v>6</v>
      </c>
      <c r="B6" s="4"/>
      <c r="C6" s="4"/>
      <c r="D6" s="2" t="s">
        <v>53</v>
      </c>
      <c r="E6" s="4"/>
    </row>
    <row r="7" spans="1:5" ht="17.100000000000001" customHeight="1" x14ac:dyDescent="0.15">
      <c r="A7" s="2" t="s">
        <v>7</v>
      </c>
      <c r="B7" s="7">
        <v>132885</v>
      </c>
      <c r="C7" s="4"/>
      <c r="D7" s="2" t="s">
        <v>54</v>
      </c>
      <c r="E7" s="7">
        <v>45128</v>
      </c>
    </row>
    <row r="8" spans="1:5" ht="17.100000000000001" customHeight="1" x14ac:dyDescent="0.15">
      <c r="A8" s="2" t="s">
        <v>8</v>
      </c>
      <c r="B8" s="7">
        <v>126531</v>
      </c>
      <c r="C8" s="4"/>
      <c r="D8" s="2" t="s">
        <v>55</v>
      </c>
      <c r="E8" s="7">
        <v>36497</v>
      </c>
    </row>
    <row r="9" spans="1:5" ht="17.100000000000001" customHeight="1" x14ac:dyDescent="0.15">
      <c r="A9" s="2" t="s">
        <v>9</v>
      </c>
      <c r="B9" s="7">
        <v>33580</v>
      </c>
      <c r="C9" s="4"/>
      <c r="D9" s="2" t="s">
        <v>56</v>
      </c>
      <c r="E9" s="7" t="s">
        <v>12</v>
      </c>
    </row>
    <row r="10" spans="1:5" ht="17.100000000000001" customHeight="1" x14ac:dyDescent="0.15">
      <c r="A10" s="2" t="s">
        <v>10</v>
      </c>
      <c r="B10" s="7">
        <v>15483</v>
      </c>
      <c r="C10" s="4"/>
      <c r="D10" s="2" t="s">
        <v>57</v>
      </c>
      <c r="E10" s="7">
        <v>7142</v>
      </c>
    </row>
    <row r="11" spans="1:5" ht="17.100000000000001" customHeight="1" x14ac:dyDescent="0.15">
      <c r="A11" s="2" t="s">
        <v>11</v>
      </c>
      <c r="B11" s="7" t="s">
        <v>12</v>
      </c>
      <c r="C11" s="4"/>
      <c r="D11" s="2" t="s">
        <v>58</v>
      </c>
      <c r="E11" s="7" t="s">
        <v>12</v>
      </c>
    </row>
    <row r="12" spans="1:5" ht="17.100000000000001" customHeight="1" x14ac:dyDescent="0.15">
      <c r="A12" s="2" t="s">
        <v>13</v>
      </c>
      <c r="B12" s="7">
        <v>41741</v>
      </c>
      <c r="C12" s="4"/>
      <c r="D12" s="2" t="s">
        <v>50</v>
      </c>
      <c r="E12" s="7">
        <v>1488</v>
      </c>
    </row>
    <row r="13" spans="1:5" ht="17.100000000000001" customHeight="1" x14ac:dyDescent="0.15">
      <c r="A13" s="2" t="s">
        <v>14</v>
      </c>
      <c r="B13" s="7">
        <v>-24780</v>
      </c>
      <c r="C13" s="4"/>
      <c r="D13" s="2" t="s">
        <v>59</v>
      </c>
      <c r="E13" s="7">
        <v>4306</v>
      </c>
    </row>
    <row r="14" spans="1:5" ht="17.100000000000001" customHeight="1" x14ac:dyDescent="0.15">
      <c r="A14" s="2" t="s">
        <v>15</v>
      </c>
      <c r="B14" s="7">
        <v>1352</v>
      </c>
      <c r="C14" s="4"/>
      <c r="D14" s="2" t="s">
        <v>60</v>
      </c>
      <c r="E14" s="7">
        <v>3510</v>
      </c>
    </row>
    <row r="15" spans="1:5" ht="17.100000000000001" customHeight="1" x14ac:dyDescent="0.15">
      <c r="A15" s="2" t="s">
        <v>16</v>
      </c>
      <c r="B15" s="7">
        <v>-454</v>
      </c>
      <c r="C15" s="4"/>
      <c r="D15" s="2" t="s">
        <v>61</v>
      </c>
      <c r="E15" s="7" t="s">
        <v>12</v>
      </c>
    </row>
    <row r="16" spans="1:5" ht="17.100000000000001" customHeight="1" x14ac:dyDescent="0.15">
      <c r="A16" s="2" t="s">
        <v>17</v>
      </c>
      <c r="B16" s="7" t="s">
        <v>12</v>
      </c>
      <c r="C16" s="4"/>
      <c r="D16" s="2" t="s">
        <v>62</v>
      </c>
      <c r="E16" s="7" t="s">
        <v>12</v>
      </c>
    </row>
    <row r="17" spans="1:5" ht="17.100000000000001" customHeight="1" x14ac:dyDescent="0.15">
      <c r="A17" s="2" t="s">
        <v>18</v>
      </c>
      <c r="B17" s="7" t="s">
        <v>12</v>
      </c>
      <c r="C17" s="4"/>
      <c r="D17" s="2" t="s">
        <v>63</v>
      </c>
      <c r="E17" s="7" t="s">
        <v>12</v>
      </c>
    </row>
    <row r="18" spans="1:5" ht="17.100000000000001" customHeight="1" x14ac:dyDescent="0.15">
      <c r="A18" s="2" t="s">
        <v>19</v>
      </c>
      <c r="B18" s="7" t="s">
        <v>12</v>
      </c>
      <c r="C18" s="4"/>
      <c r="D18" s="2" t="s">
        <v>64</v>
      </c>
      <c r="E18" s="7" t="s">
        <v>12</v>
      </c>
    </row>
    <row r="19" spans="1:5" ht="17.100000000000001" customHeight="1" x14ac:dyDescent="0.15">
      <c r="A19" s="2" t="s">
        <v>20</v>
      </c>
      <c r="B19" s="7" t="s">
        <v>12</v>
      </c>
      <c r="C19" s="4"/>
      <c r="D19" s="2" t="s">
        <v>65</v>
      </c>
      <c r="E19" s="7">
        <v>371</v>
      </c>
    </row>
    <row r="20" spans="1:5" ht="17.100000000000001" customHeight="1" x14ac:dyDescent="0.15">
      <c r="A20" s="2" t="s">
        <v>21</v>
      </c>
      <c r="B20" s="7" t="s">
        <v>12</v>
      </c>
      <c r="C20" s="4"/>
      <c r="D20" s="2" t="s">
        <v>66</v>
      </c>
      <c r="E20" s="7">
        <v>303</v>
      </c>
    </row>
    <row r="21" spans="1:5" ht="17.100000000000001" customHeight="1" x14ac:dyDescent="0.15">
      <c r="A21" s="2" t="s">
        <v>22</v>
      </c>
      <c r="B21" s="7" t="s">
        <v>12</v>
      </c>
      <c r="C21" s="4"/>
      <c r="D21" s="2" t="s">
        <v>50</v>
      </c>
      <c r="E21" s="7">
        <v>123</v>
      </c>
    </row>
    <row r="22" spans="1:5" ht="17.100000000000001" customHeight="1" x14ac:dyDescent="0.15">
      <c r="A22" s="2" t="s">
        <v>23</v>
      </c>
      <c r="B22" s="7" t="s">
        <v>12</v>
      </c>
      <c r="C22" s="4"/>
      <c r="D22" s="1" t="s">
        <v>67</v>
      </c>
      <c r="E22" s="6">
        <v>49434</v>
      </c>
    </row>
    <row r="23" spans="1:5" ht="17.100000000000001" customHeight="1" x14ac:dyDescent="0.15">
      <c r="A23" s="2" t="s">
        <v>24</v>
      </c>
      <c r="B23" s="7" t="s">
        <v>12</v>
      </c>
      <c r="C23" s="4"/>
      <c r="D23" s="2" t="s">
        <v>68</v>
      </c>
      <c r="E23" s="4"/>
    </row>
    <row r="24" spans="1:5" ht="17.100000000000001" customHeight="1" x14ac:dyDescent="0.15">
      <c r="A24" s="2" t="s">
        <v>25</v>
      </c>
      <c r="B24" s="7">
        <v>238</v>
      </c>
      <c r="C24" s="4"/>
      <c r="D24" s="2" t="s">
        <v>69</v>
      </c>
      <c r="E24" s="7">
        <v>135693</v>
      </c>
    </row>
    <row r="25" spans="1:5" ht="17.100000000000001" customHeight="1" x14ac:dyDescent="0.15">
      <c r="A25" s="2" t="s">
        <v>26</v>
      </c>
      <c r="B25" s="7">
        <v>92224</v>
      </c>
      <c r="C25" s="4"/>
      <c r="D25" s="2" t="s">
        <v>70</v>
      </c>
      <c r="E25" s="7">
        <v>-47346</v>
      </c>
    </row>
    <row r="26" spans="1:5" ht="17.100000000000001" customHeight="1" x14ac:dyDescent="0.15">
      <c r="A26" s="2" t="s">
        <v>10</v>
      </c>
      <c r="B26" s="7">
        <v>3303</v>
      </c>
      <c r="C26" s="4"/>
      <c r="D26" s="4"/>
      <c r="E26" s="4"/>
    </row>
    <row r="27" spans="1:5" ht="17.100000000000001" customHeight="1" x14ac:dyDescent="0.15">
      <c r="A27" s="2" t="s">
        <v>13</v>
      </c>
      <c r="B27" s="7">
        <v>179</v>
      </c>
      <c r="C27" s="4"/>
      <c r="D27" s="4"/>
      <c r="E27" s="4"/>
    </row>
    <row r="28" spans="1:5" ht="17.100000000000001" customHeight="1" x14ac:dyDescent="0.15">
      <c r="A28" s="2" t="s">
        <v>14</v>
      </c>
      <c r="B28" s="7">
        <v>-153</v>
      </c>
      <c r="C28" s="4"/>
      <c r="D28" s="4"/>
      <c r="E28" s="4"/>
    </row>
    <row r="29" spans="1:5" ht="17.100000000000001" customHeight="1" x14ac:dyDescent="0.15">
      <c r="A29" s="2" t="s">
        <v>15</v>
      </c>
      <c r="B29" s="7">
        <v>259531</v>
      </c>
      <c r="C29" s="4"/>
      <c r="D29" s="4"/>
      <c r="E29" s="4"/>
    </row>
    <row r="30" spans="1:5" ht="17.100000000000001" customHeight="1" x14ac:dyDescent="0.15">
      <c r="A30" s="2" t="s">
        <v>16</v>
      </c>
      <c r="B30" s="7">
        <v>-173362</v>
      </c>
      <c r="C30" s="4"/>
      <c r="D30" s="4"/>
      <c r="E30" s="4"/>
    </row>
    <row r="31" spans="1:5" ht="17.100000000000001" customHeight="1" x14ac:dyDescent="0.15">
      <c r="A31" s="2" t="s">
        <v>23</v>
      </c>
      <c r="B31" s="7" t="s">
        <v>12</v>
      </c>
      <c r="C31" s="4"/>
      <c r="D31" s="4"/>
      <c r="E31" s="4"/>
    </row>
    <row r="32" spans="1:5" ht="17.100000000000001" customHeight="1" x14ac:dyDescent="0.15">
      <c r="A32" s="2" t="s">
        <v>24</v>
      </c>
      <c r="B32" s="7" t="s">
        <v>12</v>
      </c>
      <c r="C32" s="4"/>
      <c r="D32" s="4"/>
      <c r="E32" s="4"/>
    </row>
    <row r="33" spans="1:5" ht="17.100000000000001" customHeight="1" x14ac:dyDescent="0.15">
      <c r="A33" s="2" t="s">
        <v>25</v>
      </c>
      <c r="B33" s="7">
        <v>2726</v>
      </c>
      <c r="C33" s="4"/>
      <c r="D33" s="4"/>
      <c r="E33" s="4"/>
    </row>
    <row r="34" spans="1:5" ht="17.100000000000001" customHeight="1" x14ac:dyDescent="0.15">
      <c r="A34" s="2" t="s">
        <v>27</v>
      </c>
      <c r="B34" s="7">
        <v>1282</v>
      </c>
      <c r="C34" s="4"/>
      <c r="D34" s="4"/>
      <c r="E34" s="4"/>
    </row>
    <row r="35" spans="1:5" ht="17.100000000000001" customHeight="1" x14ac:dyDescent="0.15">
      <c r="A35" s="2" t="s">
        <v>28</v>
      </c>
      <c r="B35" s="7">
        <v>-555</v>
      </c>
      <c r="C35" s="4"/>
      <c r="D35" s="4"/>
      <c r="E35" s="4"/>
    </row>
    <row r="36" spans="1:5" ht="17.100000000000001" customHeight="1" x14ac:dyDescent="0.15">
      <c r="A36" s="2" t="s">
        <v>29</v>
      </c>
      <c r="B36" s="7" t="s">
        <v>12</v>
      </c>
      <c r="C36" s="4"/>
      <c r="D36" s="4"/>
      <c r="E36" s="4"/>
    </row>
    <row r="37" spans="1:5" ht="17.100000000000001" customHeight="1" x14ac:dyDescent="0.15">
      <c r="A37" s="2" t="s">
        <v>30</v>
      </c>
      <c r="B37" s="7" t="s">
        <v>12</v>
      </c>
      <c r="C37" s="4"/>
      <c r="D37" s="4"/>
      <c r="E37" s="4"/>
    </row>
    <row r="38" spans="1:5" ht="17.100000000000001" customHeight="1" x14ac:dyDescent="0.15">
      <c r="A38" s="2" t="s">
        <v>31</v>
      </c>
      <c r="B38" s="7" t="s">
        <v>12</v>
      </c>
      <c r="C38" s="4"/>
      <c r="D38" s="4"/>
      <c r="E38" s="4"/>
    </row>
    <row r="39" spans="1:5" ht="17.100000000000001" customHeight="1" x14ac:dyDescent="0.15">
      <c r="A39" s="2" t="s">
        <v>32</v>
      </c>
      <c r="B39" s="7">
        <v>6354</v>
      </c>
      <c r="C39" s="4"/>
      <c r="D39" s="4"/>
      <c r="E39" s="4"/>
    </row>
    <row r="40" spans="1:5" ht="17.100000000000001" customHeight="1" x14ac:dyDescent="0.15">
      <c r="A40" s="2" t="s">
        <v>33</v>
      </c>
      <c r="B40" s="7">
        <v>5044</v>
      </c>
      <c r="C40" s="4"/>
      <c r="D40" s="4"/>
      <c r="E40" s="4"/>
    </row>
    <row r="41" spans="1:5" ht="17.100000000000001" customHeight="1" x14ac:dyDescent="0.15">
      <c r="A41" s="2" t="s">
        <v>34</v>
      </c>
      <c r="B41" s="7">
        <v>1</v>
      </c>
      <c r="C41" s="4"/>
      <c r="D41" s="4"/>
      <c r="E41" s="4"/>
    </row>
    <row r="42" spans="1:5" ht="17.100000000000001" customHeight="1" x14ac:dyDescent="0.15">
      <c r="A42" s="2" t="s">
        <v>35</v>
      </c>
      <c r="B42" s="7">
        <v>5044</v>
      </c>
      <c r="C42" s="4"/>
      <c r="D42" s="4"/>
      <c r="E42" s="4"/>
    </row>
    <row r="43" spans="1:5" ht="17.100000000000001" customHeight="1" x14ac:dyDescent="0.15">
      <c r="A43" s="2" t="s">
        <v>23</v>
      </c>
      <c r="B43" s="7" t="s">
        <v>12</v>
      </c>
      <c r="C43" s="4"/>
      <c r="D43" s="4"/>
      <c r="E43" s="4"/>
    </row>
    <row r="44" spans="1:5" ht="17.100000000000001" customHeight="1" x14ac:dyDescent="0.15">
      <c r="A44" s="2" t="s">
        <v>36</v>
      </c>
      <c r="B44" s="7" t="s">
        <v>12</v>
      </c>
      <c r="C44" s="4"/>
      <c r="D44" s="4"/>
      <c r="E44" s="4"/>
    </row>
    <row r="45" spans="1:5" ht="17.100000000000001" customHeight="1" x14ac:dyDescent="0.15">
      <c r="A45" s="2" t="s">
        <v>37</v>
      </c>
      <c r="B45" s="7">
        <v>411</v>
      </c>
      <c r="C45" s="4"/>
      <c r="D45" s="4"/>
      <c r="E45" s="4"/>
    </row>
    <row r="46" spans="1:5" ht="17.100000000000001" customHeight="1" x14ac:dyDescent="0.15">
      <c r="A46" s="2" t="s">
        <v>38</v>
      </c>
      <c r="B46" s="7">
        <v>216</v>
      </c>
      <c r="C46" s="4"/>
      <c r="D46" s="4"/>
      <c r="E46" s="4"/>
    </row>
    <row r="47" spans="1:5" ht="17.100000000000001" customHeight="1" x14ac:dyDescent="0.15">
      <c r="A47" s="2" t="s">
        <v>39</v>
      </c>
      <c r="B47" s="7">
        <v>735</v>
      </c>
      <c r="C47" s="4"/>
      <c r="D47" s="4"/>
      <c r="E47" s="4"/>
    </row>
    <row r="48" spans="1:5" ht="17.100000000000001" customHeight="1" x14ac:dyDescent="0.15">
      <c r="A48" s="2" t="s">
        <v>40</v>
      </c>
      <c r="B48" s="7" t="s">
        <v>12</v>
      </c>
      <c r="C48" s="4"/>
      <c r="D48" s="4"/>
      <c r="E48" s="4"/>
    </row>
    <row r="49" spans="1:5" ht="17.100000000000001" customHeight="1" x14ac:dyDescent="0.15">
      <c r="A49" s="2" t="s">
        <v>23</v>
      </c>
      <c r="B49" s="7">
        <v>735</v>
      </c>
      <c r="C49" s="4"/>
      <c r="D49" s="4"/>
      <c r="E49" s="4"/>
    </row>
    <row r="50" spans="1:5" ht="17.100000000000001" customHeight="1" x14ac:dyDescent="0.15">
      <c r="A50" s="2" t="s">
        <v>31</v>
      </c>
      <c r="B50" s="7" t="s">
        <v>12</v>
      </c>
      <c r="C50" s="4"/>
      <c r="D50" s="4"/>
      <c r="E50" s="4"/>
    </row>
    <row r="51" spans="1:5" ht="17.100000000000001" customHeight="1" x14ac:dyDescent="0.15">
      <c r="A51" s="2" t="s">
        <v>41</v>
      </c>
      <c r="B51" s="7">
        <v>-52</v>
      </c>
      <c r="C51" s="4"/>
      <c r="D51" s="4"/>
      <c r="E51" s="4"/>
    </row>
    <row r="52" spans="1:5" ht="17.100000000000001" customHeight="1" x14ac:dyDescent="0.15">
      <c r="A52" s="2" t="s">
        <v>42</v>
      </c>
      <c r="B52" s="7">
        <v>4895</v>
      </c>
      <c r="C52" s="4"/>
      <c r="D52" s="4"/>
      <c r="E52" s="4"/>
    </row>
    <row r="53" spans="1:5" ht="17.100000000000001" customHeight="1" x14ac:dyDescent="0.15">
      <c r="A53" s="2" t="s">
        <v>43</v>
      </c>
      <c r="B53" s="7">
        <v>1259</v>
      </c>
      <c r="C53" s="4"/>
      <c r="D53" s="4"/>
      <c r="E53" s="4"/>
    </row>
    <row r="54" spans="1:5" ht="17.100000000000001" customHeight="1" x14ac:dyDescent="0.15">
      <c r="A54" s="2" t="s">
        <v>44</v>
      </c>
      <c r="B54" s="7">
        <v>838</v>
      </c>
      <c r="C54" s="4"/>
      <c r="D54" s="4"/>
      <c r="E54" s="4"/>
    </row>
    <row r="55" spans="1:5" ht="17.100000000000001" customHeight="1" x14ac:dyDescent="0.15">
      <c r="A55" s="2" t="s">
        <v>45</v>
      </c>
      <c r="B55" s="7" t="s">
        <v>12</v>
      </c>
      <c r="C55" s="4"/>
      <c r="D55" s="4"/>
      <c r="E55" s="4"/>
    </row>
    <row r="56" spans="1:5" ht="17.100000000000001" customHeight="1" x14ac:dyDescent="0.15">
      <c r="A56" s="2" t="s">
        <v>46</v>
      </c>
      <c r="B56" s="7">
        <v>2808</v>
      </c>
      <c r="C56" s="4"/>
      <c r="D56" s="4"/>
      <c r="E56" s="4"/>
    </row>
    <row r="57" spans="1:5" ht="17.100000000000001" customHeight="1" x14ac:dyDescent="0.15">
      <c r="A57" s="2" t="s">
        <v>47</v>
      </c>
      <c r="B57" s="7">
        <v>2746</v>
      </c>
      <c r="C57" s="4"/>
      <c r="D57" s="4"/>
      <c r="E57" s="4"/>
    </row>
    <row r="58" spans="1:5" ht="17.100000000000001" customHeight="1" x14ac:dyDescent="0.15">
      <c r="A58" s="2" t="s">
        <v>48</v>
      </c>
      <c r="B58" s="7">
        <v>62</v>
      </c>
      <c r="C58" s="4"/>
      <c r="D58" s="4"/>
      <c r="E58" s="4"/>
    </row>
    <row r="59" spans="1:5" ht="17.100000000000001" customHeight="1" x14ac:dyDescent="0.15">
      <c r="A59" s="2" t="s">
        <v>49</v>
      </c>
      <c r="B59" s="7" t="s">
        <v>12</v>
      </c>
      <c r="C59" s="4"/>
      <c r="D59" s="4"/>
      <c r="E59" s="4"/>
    </row>
    <row r="60" spans="1:5" ht="17.100000000000001" customHeight="1" x14ac:dyDescent="0.15">
      <c r="A60" s="2" t="s">
        <v>50</v>
      </c>
      <c r="B60" s="7" t="s">
        <v>12</v>
      </c>
      <c r="C60" s="4"/>
      <c r="D60" s="4"/>
      <c r="E60" s="4"/>
    </row>
    <row r="61" spans="1:5" ht="17.100000000000001" customHeight="1" x14ac:dyDescent="0.15">
      <c r="A61" s="2" t="s">
        <v>51</v>
      </c>
      <c r="B61" s="7">
        <v>-10</v>
      </c>
      <c r="C61" s="4"/>
      <c r="D61" s="1" t="s">
        <v>71</v>
      </c>
      <c r="E61" s="6">
        <v>88347</v>
      </c>
    </row>
    <row r="62" spans="1:5" ht="17.100000000000001" customHeight="1" x14ac:dyDescent="0.15">
      <c r="A62" s="1" t="s">
        <v>52</v>
      </c>
      <c r="B62" s="6">
        <v>137780</v>
      </c>
      <c r="C62" s="8"/>
      <c r="D62" s="1" t="s">
        <v>72</v>
      </c>
      <c r="E62" s="6">
        <v>137780</v>
      </c>
    </row>
    <row r="63" spans="1:5" ht="17.100000000000001" customHeight="1" x14ac:dyDescent="0.15">
      <c r="A63" s="3"/>
      <c r="B63" s="3"/>
      <c r="C63" s="3"/>
      <c r="D63" s="3"/>
      <c r="E63" s="3"/>
    </row>
    <row r="64" spans="1:5" x14ac:dyDescent="0.15">
      <c r="A64" s="9"/>
    </row>
    <row r="65" spans="1:1" x14ac:dyDescent="0.15">
      <c r="A65" s="9"/>
    </row>
    <row r="66" spans="1:1" x14ac:dyDescent="0.15">
      <c r="A66" s="9"/>
    </row>
  </sheetData>
  <mergeCells count="2">
    <mergeCell ref="A2:E2"/>
    <mergeCell ref="A3:E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4899-3614-440D-9842-AA31D82ACB62}">
  <sheetPr>
    <pageSetUpPr fitToPage="1"/>
  </sheetPr>
  <dimension ref="A1:O24"/>
  <sheetViews>
    <sheetView view="pageBreakPreview" zoomScale="120" zoomScaleNormal="100" zoomScaleSheetLayoutView="120" workbookViewId="0">
      <selection activeCell="A4" sqref="A4:K5"/>
    </sheetView>
  </sheetViews>
  <sheetFormatPr defaultColWidth="9" defaultRowHeight="12" x14ac:dyDescent="0.4"/>
  <cols>
    <col min="1" max="1" width="4.375" style="40" customWidth="1"/>
    <col min="2" max="2" width="17" style="40" customWidth="1"/>
    <col min="3" max="12" width="12" style="105" customWidth="1"/>
    <col min="13" max="13" width="0.625" style="40" customWidth="1"/>
    <col min="14" max="14" width="7" style="40" customWidth="1"/>
    <col min="15" max="15" width="4.375" style="40" customWidth="1"/>
    <col min="16" max="16384" width="9" style="40"/>
  </cols>
  <sheetData>
    <row r="1" spans="1:15" ht="16.5" customHeight="1" x14ac:dyDescent="0.4"/>
    <row r="2" spans="1:15" x14ac:dyDescent="0.4">
      <c r="B2" s="106" t="s">
        <v>310</v>
      </c>
    </row>
    <row r="3" spans="1:15" x14ac:dyDescent="0.15">
      <c r="A3" s="41"/>
      <c r="B3" s="107" t="s">
        <v>311</v>
      </c>
      <c r="C3" s="108"/>
      <c r="D3" s="108"/>
      <c r="E3" s="108"/>
      <c r="F3" s="108"/>
      <c r="G3" s="108"/>
      <c r="H3" s="108"/>
      <c r="I3" s="108"/>
      <c r="J3" s="108"/>
      <c r="K3" s="108"/>
      <c r="L3" s="109" t="s">
        <v>210</v>
      </c>
    </row>
    <row r="4" spans="1:15" ht="16.149999999999999" customHeight="1" x14ac:dyDescent="0.4">
      <c r="A4" s="41"/>
      <c r="B4" s="231" t="s">
        <v>244</v>
      </c>
      <c r="C4" s="227" t="s">
        <v>312</v>
      </c>
      <c r="D4" s="110"/>
      <c r="E4" s="233" t="s">
        <v>313</v>
      </c>
      <c r="F4" s="229" t="s">
        <v>314</v>
      </c>
      <c r="G4" s="229" t="s">
        <v>315</v>
      </c>
      <c r="H4" s="229" t="s">
        <v>316</v>
      </c>
      <c r="I4" s="227" t="s">
        <v>317</v>
      </c>
      <c r="J4" s="111"/>
      <c r="K4" s="112"/>
      <c r="L4" s="229" t="s">
        <v>318</v>
      </c>
    </row>
    <row r="5" spans="1:15" ht="16.149999999999999" customHeight="1" x14ac:dyDescent="0.4">
      <c r="A5" s="41"/>
      <c r="B5" s="232"/>
      <c r="C5" s="230"/>
      <c r="D5" s="113" t="s">
        <v>319</v>
      </c>
      <c r="E5" s="234"/>
      <c r="F5" s="230"/>
      <c r="G5" s="230"/>
      <c r="H5" s="230"/>
      <c r="I5" s="228"/>
      <c r="J5" s="114" t="s">
        <v>320</v>
      </c>
      <c r="K5" s="114" t="s">
        <v>321</v>
      </c>
      <c r="L5" s="230"/>
    </row>
    <row r="6" spans="1:15" ht="25.15" customHeight="1" x14ac:dyDescent="0.4">
      <c r="A6" s="41"/>
      <c r="B6" s="115" t="s">
        <v>322</v>
      </c>
      <c r="C6" s="116">
        <f>SUM(C7:C12)</f>
        <v>21731457574</v>
      </c>
      <c r="D6" s="117">
        <f t="shared" ref="D6:L6" si="0">SUM(D7:D12)</f>
        <v>2055613558</v>
      </c>
      <c r="E6" s="118">
        <f t="shared" si="0"/>
        <v>5357782965</v>
      </c>
      <c r="F6" s="116">
        <f t="shared" si="0"/>
        <v>3451020418</v>
      </c>
      <c r="G6" s="116">
        <f t="shared" si="0"/>
        <v>1971306132</v>
      </c>
      <c r="H6" s="116">
        <f t="shared" si="0"/>
        <v>6986379618</v>
      </c>
      <c r="I6" s="116">
        <f t="shared" si="0"/>
        <v>0</v>
      </c>
      <c r="J6" s="116">
        <f t="shared" si="0"/>
        <v>0</v>
      </c>
      <c r="K6" s="116">
        <f t="shared" si="0"/>
        <v>0</v>
      </c>
      <c r="L6" s="116">
        <f t="shared" si="0"/>
        <v>3964968441</v>
      </c>
    </row>
    <row r="7" spans="1:15" ht="25.15" customHeight="1" x14ac:dyDescent="0.4">
      <c r="A7" s="41"/>
      <c r="B7" s="115" t="s">
        <v>323</v>
      </c>
      <c r="C7" s="116">
        <f t="shared" ref="C7:C12" si="1">SUM(E7:L7)</f>
        <v>1791722562</v>
      </c>
      <c r="D7" s="117">
        <v>88667057</v>
      </c>
      <c r="E7" s="118">
        <v>1783322562</v>
      </c>
      <c r="F7" s="116"/>
      <c r="G7" s="116"/>
      <c r="H7" s="116">
        <v>8400000</v>
      </c>
      <c r="I7" s="116"/>
      <c r="J7" s="116"/>
      <c r="K7" s="116"/>
      <c r="L7" s="116"/>
    </row>
    <row r="8" spans="1:15" ht="25.15" customHeight="1" x14ac:dyDescent="0.4">
      <c r="A8" s="41"/>
      <c r="B8" s="115" t="s">
        <v>324</v>
      </c>
      <c r="C8" s="116">
        <f t="shared" si="1"/>
        <v>55122364</v>
      </c>
      <c r="D8" s="117">
        <v>10689902</v>
      </c>
      <c r="E8" s="118">
        <v>54341298</v>
      </c>
      <c r="F8" s="116">
        <v>781066</v>
      </c>
      <c r="G8" s="116"/>
      <c r="H8" s="116"/>
      <c r="I8" s="116"/>
      <c r="J8" s="116"/>
      <c r="K8" s="116"/>
      <c r="L8" s="116"/>
    </row>
    <row r="9" spans="1:15" ht="25.15" customHeight="1" x14ac:dyDescent="0.4">
      <c r="A9" s="41"/>
      <c r="B9" s="115" t="s">
        <v>325</v>
      </c>
      <c r="C9" s="116">
        <f t="shared" si="1"/>
        <v>213912161</v>
      </c>
      <c r="D9" s="117">
        <v>29473220</v>
      </c>
      <c r="E9" s="118">
        <v>213912161</v>
      </c>
      <c r="F9" s="116"/>
      <c r="G9" s="116"/>
      <c r="H9" s="116"/>
      <c r="I9" s="116"/>
      <c r="J9" s="116"/>
      <c r="K9" s="116"/>
      <c r="L9" s="116"/>
    </row>
    <row r="10" spans="1:15" ht="25.15" customHeight="1" x14ac:dyDescent="0.4">
      <c r="A10" s="41"/>
      <c r="B10" s="115" t="s">
        <v>326</v>
      </c>
      <c r="C10" s="116">
        <f t="shared" si="1"/>
        <v>3511723155</v>
      </c>
      <c r="D10" s="117">
        <v>419599326</v>
      </c>
      <c r="E10" s="118">
        <v>1491135327</v>
      </c>
      <c r="F10" s="116">
        <v>454443447</v>
      </c>
      <c r="G10" s="116">
        <v>1325112702</v>
      </c>
      <c r="H10" s="116">
        <v>188469179</v>
      </c>
      <c r="I10" s="116"/>
      <c r="J10" s="116"/>
      <c r="K10" s="116"/>
      <c r="L10" s="116">
        <v>52562500</v>
      </c>
    </row>
    <row r="11" spans="1:15" ht="25.15" customHeight="1" x14ac:dyDescent="0.4">
      <c r="A11" s="41"/>
      <c r="B11" s="115" t="s">
        <v>327</v>
      </c>
      <c r="C11" s="116">
        <f t="shared" si="1"/>
        <v>13085850087</v>
      </c>
      <c r="D11" s="117">
        <v>985163641</v>
      </c>
      <c r="E11" s="118">
        <v>65985019</v>
      </c>
      <c r="F11" s="116">
        <v>2117630373</v>
      </c>
      <c r="G11" s="116">
        <v>280270702</v>
      </c>
      <c r="H11" s="116">
        <v>6716958052</v>
      </c>
      <c r="I11" s="116"/>
      <c r="J11" s="116"/>
      <c r="K11" s="116"/>
      <c r="L11" s="116">
        <v>3905005941</v>
      </c>
    </row>
    <row r="12" spans="1:15" ht="25.15" customHeight="1" x14ac:dyDescent="0.4">
      <c r="A12" s="41"/>
      <c r="B12" s="115" t="s">
        <v>328</v>
      </c>
      <c r="C12" s="116">
        <f t="shared" si="1"/>
        <v>3073127245</v>
      </c>
      <c r="D12" s="117">
        <v>522020412</v>
      </c>
      <c r="E12" s="118">
        <v>1749086598</v>
      </c>
      <c r="F12" s="116">
        <v>878165532</v>
      </c>
      <c r="G12" s="116">
        <v>365922728</v>
      </c>
      <c r="H12" s="116">
        <v>72552387</v>
      </c>
      <c r="I12" s="116"/>
      <c r="J12" s="116"/>
      <c r="K12" s="116"/>
      <c r="L12" s="116">
        <v>7400000</v>
      </c>
    </row>
    <row r="13" spans="1:15" ht="25.15" customHeight="1" x14ac:dyDescent="0.4">
      <c r="A13" s="41"/>
      <c r="B13" s="115" t="s">
        <v>329</v>
      </c>
      <c r="C13" s="116">
        <f>SUM(C14:C17)</f>
        <v>18275694562</v>
      </c>
      <c r="D13" s="117">
        <f t="shared" ref="D13:L13" si="2">SUM(D14:D17)</f>
        <v>1454126129</v>
      </c>
      <c r="E13" s="118">
        <f t="shared" si="2"/>
        <v>10911818996</v>
      </c>
      <c r="F13" s="116">
        <f t="shared" si="2"/>
        <v>6963951189</v>
      </c>
      <c r="G13" s="116">
        <f t="shared" si="2"/>
        <v>23642168</v>
      </c>
      <c r="H13" s="116">
        <f t="shared" si="2"/>
        <v>376282209</v>
      </c>
      <c r="I13" s="116">
        <f t="shared" si="2"/>
        <v>0</v>
      </c>
      <c r="J13" s="116">
        <f t="shared" si="2"/>
        <v>0</v>
      </c>
      <c r="K13" s="116">
        <f t="shared" si="2"/>
        <v>0</v>
      </c>
      <c r="L13" s="116">
        <f t="shared" si="2"/>
        <v>0</v>
      </c>
    </row>
    <row r="14" spans="1:15" ht="25.15" customHeight="1" x14ac:dyDescent="0.4">
      <c r="A14" s="41"/>
      <c r="B14" s="115" t="s">
        <v>330</v>
      </c>
      <c r="C14" s="116">
        <f>SUM(E14:L14)</f>
        <v>16626354451</v>
      </c>
      <c r="D14" s="117">
        <v>1291238056</v>
      </c>
      <c r="E14" s="118">
        <v>9430771562</v>
      </c>
      <c r="F14" s="116">
        <v>6825600680</v>
      </c>
      <c r="G14" s="116"/>
      <c r="H14" s="116">
        <v>369982209</v>
      </c>
      <c r="I14" s="116"/>
      <c r="J14" s="116"/>
      <c r="K14" s="116"/>
      <c r="L14" s="116"/>
    </row>
    <row r="15" spans="1:15" ht="25.15" customHeight="1" x14ac:dyDescent="0.4">
      <c r="A15" s="41"/>
      <c r="B15" s="115" t="s">
        <v>331</v>
      </c>
      <c r="C15" s="116">
        <f>SUM(E15:L15)</f>
        <v>186011389</v>
      </c>
      <c r="D15" s="117">
        <v>59361919</v>
      </c>
      <c r="E15" s="118">
        <v>186011389</v>
      </c>
      <c r="F15" s="116"/>
      <c r="G15" s="116"/>
      <c r="H15" s="116"/>
      <c r="I15" s="116"/>
      <c r="J15" s="116"/>
      <c r="K15" s="116"/>
      <c r="L15" s="116"/>
    </row>
    <row r="16" spans="1:15" ht="25.15" customHeight="1" x14ac:dyDescent="0.4">
      <c r="A16" s="41"/>
      <c r="B16" s="115" t="s">
        <v>332</v>
      </c>
      <c r="C16" s="116">
        <f>SUM(E16:L16)</f>
        <v>0</v>
      </c>
      <c r="D16" s="117"/>
      <c r="E16" s="118"/>
      <c r="F16" s="116"/>
      <c r="G16" s="116"/>
      <c r="H16" s="116"/>
      <c r="I16" s="116"/>
      <c r="J16" s="116"/>
      <c r="K16" s="116"/>
      <c r="L16" s="116"/>
      <c r="O16" s="119"/>
    </row>
    <row r="17" spans="1:13" ht="25.15" customHeight="1" x14ac:dyDescent="0.4">
      <c r="A17" s="41"/>
      <c r="B17" s="115" t="s">
        <v>333</v>
      </c>
      <c r="C17" s="116">
        <f>SUM(E17:L17)</f>
        <v>1463328722</v>
      </c>
      <c r="D17" s="117">
        <v>103526154</v>
      </c>
      <c r="E17" s="118">
        <v>1295036045</v>
      </c>
      <c r="F17" s="116">
        <v>138350509</v>
      </c>
      <c r="G17" s="116">
        <v>23642168</v>
      </c>
      <c r="H17" s="116">
        <v>6300000</v>
      </c>
      <c r="I17" s="116"/>
      <c r="J17" s="116"/>
      <c r="K17" s="116"/>
      <c r="L17" s="116"/>
    </row>
    <row r="18" spans="1:13" ht="25.15" customHeight="1" x14ac:dyDescent="0.4">
      <c r="A18" s="41"/>
      <c r="B18" s="120" t="s">
        <v>334</v>
      </c>
      <c r="C18" s="116">
        <f>SUM(C6,C13)</f>
        <v>40007152136</v>
      </c>
      <c r="D18" s="117">
        <f t="shared" ref="D18:L18" si="3">SUM(D6,D13)</f>
        <v>3509739687</v>
      </c>
      <c r="E18" s="118">
        <f t="shared" si="3"/>
        <v>16269601961</v>
      </c>
      <c r="F18" s="118">
        <f t="shared" si="3"/>
        <v>10414971607</v>
      </c>
      <c r="G18" s="116">
        <f t="shared" si="3"/>
        <v>1994948300</v>
      </c>
      <c r="H18" s="118">
        <f t="shared" si="3"/>
        <v>7362661827</v>
      </c>
      <c r="I18" s="116">
        <f t="shared" si="3"/>
        <v>0</v>
      </c>
      <c r="J18" s="116">
        <f t="shared" si="3"/>
        <v>0</v>
      </c>
      <c r="K18" s="116">
        <f t="shared" si="3"/>
        <v>0</v>
      </c>
      <c r="L18" s="116">
        <f t="shared" si="3"/>
        <v>3964968441</v>
      </c>
    </row>
    <row r="19" spans="1:13" ht="3.75" customHeight="1" x14ac:dyDescent="0.4">
      <c r="A19" s="41"/>
      <c r="B19" s="41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3" ht="12" customHeight="1" x14ac:dyDescent="0.4">
      <c r="D20" s="105">
        <f>C18-D18</f>
        <v>36497412449</v>
      </c>
    </row>
    <row r="22" spans="1:13" x14ac:dyDescent="0.4"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3" x14ac:dyDescent="0.4">
      <c r="B23" s="122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3" x14ac:dyDescent="0.4">
      <c r="B24" s="122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10"/>
  <printOptions horizontalCentered="1"/>
  <pageMargins left="0.11811023622047245" right="0.11811023622047245" top="0.35433070866141736" bottom="0.15748031496062992" header="0.31496062992125984" footer="0.31496062992125984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92E1-2F75-4233-B5B5-D506294EA423}">
  <sheetPr>
    <pageSetUpPr fitToPage="1"/>
  </sheetPr>
  <dimension ref="A1:M19"/>
  <sheetViews>
    <sheetView view="pageBreakPreview" zoomScale="90" zoomScaleNormal="80" zoomScaleSheetLayoutView="90" workbookViewId="0">
      <selection activeCell="A4" sqref="A3:K4"/>
    </sheetView>
  </sheetViews>
  <sheetFormatPr defaultColWidth="9" defaultRowHeight="13.5" x14ac:dyDescent="0.4"/>
  <cols>
    <col min="1" max="1" width="5.875" style="123" customWidth="1"/>
    <col min="2" max="2" width="20.625" style="123" customWidth="1"/>
    <col min="3" max="3" width="14.25" style="123" bestFit="1" customWidth="1"/>
    <col min="4" max="4" width="13.125" style="123" bestFit="1" customWidth="1"/>
    <col min="5" max="6" width="11.25" style="123" bestFit="1" customWidth="1"/>
    <col min="7" max="7" width="11.375" style="123" bestFit="1" customWidth="1"/>
    <col min="8" max="8" width="14.25" style="123" bestFit="1" customWidth="1"/>
    <col min="9" max="9" width="13.125" style="123" bestFit="1" customWidth="1"/>
    <col min="10" max="11" width="14.25" style="123" bestFit="1" customWidth="1"/>
    <col min="12" max="12" width="0.875" style="123" customWidth="1"/>
    <col min="13" max="13" width="13.625" style="123" customWidth="1"/>
    <col min="14" max="16384" width="9" style="135"/>
  </cols>
  <sheetData>
    <row r="1" spans="2:13" s="123" customFormat="1" ht="46.5" customHeight="1" x14ac:dyDescent="0.4"/>
    <row r="2" spans="2:13" s="123" customFormat="1" ht="19.5" customHeight="1" x14ac:dyDescent="0.4">
      <c r="B2" s="124" t="s">
        <v>335</v>
      </c>
      <c r="C2" s="125"/>
      <c r="D2" s="125"/>
      <c r="E2" s="125"/>
      <c r="F2" s="125"/>
      <c r="G2" s="125"/>
      <c r="H2" s="125"/>
      <c r="I2" s="125"/>
      <c r="J2" s="126" t="s">
        <v>336</v>
      </c>
      <c r="K2" s="125"/>
      <c r="L2" s="125"/>
    </row>
    <row r="3" spans="2:13" s="123" customFormat="1" ht="27" customHeight="1" x14ac:dyDescent="0.4">
      <c r="B3" s="240" t="s">
        <v>312</v>
      </c>
      <c r="C3" s="250" t="s">
        <v>337</v>
      </c>
      <c r="D3" s="238" t="s">
        <v>338</v>
      </c>
      <c r="E3" s="238" t="s">
        <v>339</v>
      </c>
      <c r="F3" s="238" t="s">
        <v>340</v>
      </c>
      <c r="G3" s="238" t="s">
        <v>341</v>
      </c>
      <c r="H3" s="238" t="s">
        <v>342</v>
      </c>
      <c r="I3" s="238" t="s">
        <v>343</v>
      </c>
      <c r="J3" s="238" t="s">
        <v>344</v>
      </c>
      <c r="K3" s="248"/>
    </row>
    <row r="4" spans="2:13" s="123" customFormat="1" ht="18" customHeight="1" x14ac:dyDescent="0.4">
      <c r="B4" s="241"/>
      <c r="C4" s="251"/>
      <c r="D4" s="239"/>
      <c r="E4" s="239"/>
      <c r="F4" s="239"/>
      <c r="G4" s="239"/>
      <c r="H4" s="239"/>
      <c r="I4" s="239"/>
      <c r="J4" s="239"/>
      <c r="K4" s="249"/>
    </row>
    <row r="5" spans="2:13" s="123" customFormat="1" ht="30" customHeight="1" x14ac:dyDescent="0.4">
      <c r="B5" s="127">
        <f>SUM(C5:I5)</f>
        <v>40007152136</v>
      </c>
      <c r="C5" s="128">
        <v>35435422658</v>
      </c>
      <c r="D5" s="129">
        <v>4306667640</v>
      </c>
      <c r="E5" s="129">
        <v>22461432</v>
      </c>
      <c r="F5" s="129">
        <v>88368426</v>
      </c>
      <c r="G5" s="129">
        <v>58839924</v>
      </c>
      <c r="H5" s="129">
        <v>30478954</v>
      </c>
      <c r="I5" s="129">
        <v>64913102</v>
      </c>
      <c r="J5" s="130">
        <v>5.0000000000000001E-3</v>
      </c>
      <c r="K5" s="131"/>
      <c r="L5" s="132"/>
      <c r="M5" s="132"/>
    </row>
    <row r="6" spans="2:13" s="123" customFormat="1" x14ac:dyDescent="0.4"/>
    <row r="7" spans="2:13" s="123" customFormat="1" x14ac:dyDescent="0.4"/>
    <row r="8" spans="2:13" s="123" customFormat="1" ht="19.5" customHeight="1" x14ac:dyDescent="0.4">
      <c r="B8" s="124" t="s">
        <v>345</v>
      </c>
      <c r="C8" s="125"/>
      <c r="D8" s="125"/>
      <c r="E8" s="125"/>
      <c r="F8" s="125"/>
      <c r="G8" s="125"/>
      <c r="H8" s="125"/>
      <c r="I8" s="125"/>
      <c r="J8" s="125"/>
      <c r="K8" s="126" t="s">
        <v>178</v>
      </c>
    </row>
    <row r="9" spans="2:13" s="123" customFormat="1" x14ac:dyDescent="0.4">
      <c r="B9" s="240" t="s">
        <v>312</v>
      </c>
      <c r="C9" s="250" t="s">
        <v>346</v>
      </c>
      <c r="D9" s="238" t="s">
        <v>347</v>
      </c>
      <c r="E9" s="238" t="s">
        <v>348</v>
      </c>
      <c r="F9" s="238" t="s">
        <v>349</v>
      </c>
      <c r="G9" s="238" t="s">
        <v>350</v>
      </c>
      <c r="H9" s="238" t="s">
        <v>351</v>
      </c>
      <c r="I9" s="238" t="s">
        <v>352</v>
      </c>
      <c r="J9" s="238" t="s">
        <v>353</v>
      </c>
      <c r="K9" s="238" t="s">
        <v>354</v>
      </c>
    </row>
    <row r="10" spans="2:13" s="123" customFormat="1" x14ac:dyDescent="0.4">
      <c r="B10" s="241"/>
      <c r="C10" s="251"/>
      <c r="D10" s="239"/>
      <c r="E10" s="239"/>
      <c r="F10" s="239"/>
      <c r="G10" s="239"/>
      <c r="H10" s="239"/>
      <c r="I10" s="239"/>
      <c r="J10" s="239"/>
      <c r="K10" s="239"/>
    </row>
    <row r="11" spans="2:13" s="123" customFormat="1" ht="34.15" customHeight="1" x14ac:dyDescent="0.4">
      <c r="B11" s="127">
        <f>SUM(C11:K11)</f>
        <v>40007152136</v>
      </c>
      <c r="C11" s="128">
        <v>3509739687</v>
      </c>
      <c r="D11" s="133">
        <v>3403936264</v>
      </c>
      <c r="E11" s="133">
        <v>3493599165</v>
      </c>
      <c r="F11" s="133">
        <v>3376040522</v>
      </c>
      <c r="G11" s="129">
        <v>3301317976</v>
      </c>
      <c r="H11" s="129">
        <v>12075015064</v>
      </c>
      <c r="I11" s="129">
        <v>6928874724</v>
      </c>
      <c r="J11" s="129">
        <v>3668628716</v>
      </c>
      <c r="K11" s="129">
        <v>250000018</v>
      </c>
      <c r="M11" s="132"/>
    </row>
    <row r="12" spans="2:13" s="123" customFormat="1" x14ac:dyDescent="0.4"/>
    <row r="13" spans="2:13" s="123" customFormat="1" x14ac:dyDescent="0.4"/>
    <row r="14" spans="2:13" s="123" customFormat="1" ht="19.5" customHeight="1" x14ac:dyDescent="0.4">
      <c r="B14" s="124" t="s">
        <v>355</v>
      </c>
      <c r="E14" s="125"/>
      <c r="F14" s="125"/>
      <c r="G14" s="125"/>
      <c r="H14" s="126" t="s">
        <v>356</v>
      </c>
    </row>
    <row r="15" spans="2:13" s="123" customFormat="1" ht="13.15" customHeight="1" x14ac:dyDescent="0.4">
      <c r="B15" s="240" t="s">
        <v>357</v>
      </c>
      <c r="C15" s="242" t="s">
        <v>358</v>
      </c>
      <c r="D15" s="243"/>
      <c r="E15" s="243"/>
      <c r="F15" s="243"/>
      <c r="G15" s="243"/>
      <c r="H15" s="244"/>
    </row>
    <row r="16" spans="2:13" s="123" customFormat="1" ht="20.25" customHeight="1" x14ac:dyDescent="0.4">
      <c r="B16" s="241"/>
      <c r="C16" s="245"/>
      <c r="D16" s="246"/>
      <c r="E16" s="246"/>
      <c r="F16" s="246"/>
      <c r="G16" s="246"/>
      <c r="H16" s="247"/>
    </row>
    <row r="17" spans="2:8" s="123" customFormat="1" ht="32.65" customHeight="1" x14ac:dyDescent="0.4">
      <c r="B17" s="134" t="s">
        <v>12</v>
      </c>
      <c r="C17" s="235" t="s">
        <v>12</v>
      </c>
      <c r="D17" s="236"/>
      <c r="E17" s="236"/>
      <c r="F17" s="236"/>
      <c r="G17" s="236"/>
      <c r="H17" s="237"/>
    </row>
    <row r="18" spans="2:8" s="123" customFormat="1" ht="9.75" customHeight="1" x14ac:dyDescent="0.4"/>
    <row r="19" spans="2:8" s="123" customFormat="1" x14ac:dyDescent="0.4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10"/>
  <printOptions horizontalCentered="1"/>
  <pageMargins left="0.19685039370078741" right="0.19685039370078741" top="0.27559055118110237" bottom="0.19685039370078741" header="0.59055118110236227" footer="0.3937007874015748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2D55B-3821-4E5A-8D57-D8BD53BB0617}">
  <sheetPr>
    <pageSetUpPr fitToPage="1"/>
  </sheetPr>
  <dimension ref="B1:H11"/>
  <sheetViews>
    <sheetView view="pageBreakPreview" zoomScale="110" zoomScaleNormal="100" zoomScaleSheetLayoutView="110" workbookViewId="0">
      <selection activeCell="A4" sqref="A3:K4"/>
    </sheetView>
  </sheetViews>
  <sheetFormatPr defaultColWidth="9" defaultRowHeight="13.5" x14ac:dyDescent="0.4"/>
  <cols>
    <col min="1" max="1" width="5.125" style="35" customWidth="1"/>
    <col min="2" max="7" width="16.625" style="35" customWidth="1"/>
    <col min="8" max="8" width="0.875" style="35" customWidth="1"/>
    <col min="9" max="16384" width="9" style="35"/>
  </cols>
  <sheetData>
    <row r="1" spans="2:8" ht="49.5" customHeight="1" x14ac:dyDescent="0.4"/>
    <row r="2" spans="2:8" ht="15.75" customHeight="1" x14ac:dyDescent="0.4">
      <c r="B2" s="136" t="s">
        <v>359</v>
      </c>
      <c r="G2" s="137" t="s">
        <v>210</v>
      </c>
    </row>
    <row r="3" spans="2:8" s="40" customFormat="1" ht="23.1" customHeight="1" x14ac:dyDescent="0.4">
      <c r="B3" s="222" t="s">
        <v>360</v>
      </c>
      <c r="C3" s="222" t="s">
        <v>361</v>
      </c>
      <c r="D3" s="222" t="s">
        <v>362</v>
      </c>
      <c r="E3" s="252" t="s">
        <v>363</v>
      </c>
      <c r="F3" s="253"/>
      <c r="G3" s="222" t="s">
        <v>364</v>
      </c>
      <c r="H3" s="41"/>
    </row>
    <row r="4" spans="2:8" s="40" customFormat="1" ht="23.1" customHeight="1" x14ac:dyDescent="0.4">
      <c r="B4" s="223"/>
      <c r="C4" s="223"/>
      <c r="D4" s="223"/>
      <c r="E4" s="86" t="s">
        <v>365</v>
      </c>
      <c r="F4" s="86" t="s">
        <v>366</v>
      </c>
      <c r="G4" s="223"/>
      <c r="H4" s="41"/>
    </row>
    <row r="5" spans="2:8" s="40" customFormat="1" ht="27" customHeight="1" x14ac:dyDescent="0.4">
      <c r="B5" s="73" t="s">
        <v>367</v>
      </c>
      <c r="C5" s="75">
        <v>53765399</v>
      </c>
      <c r="D5" s="138">
        <v>0</v>
      </c>
      <c r="E5" s="138">
        <v>0</v>
      </c>
      <c r="F5" s="138">
        <v>2181370</v>
      </c>
      <c r="G5" s="138">
        <f>C5+D5-E5-F5</f>
        <v>51584029</v>
      </c>
      <c r="H5" s="41"/>
    </row>
    <row r="6" spans="2:8" s="40" customFormat="1" ht="27" customHeight="1" x14ac:dyDescent="0.4">
      <c r="B6" s="73" t="s">
        <v>368</v>
      </c>
      <c r="C6" s="75">
        <v>1758208</v>
      </c>
      <c r="D6" s="138">
        <v>7792731</v>
      </c>
      <c r="E6" s="138">
        <v>0</v>
      </c>
      <c r="F6" s="138">
        <v>0</v>
      </c>
      <c r="G6" s="138">
        <f>C6+D6-E6-F6</f>
        <v>9550939</v>
      </c>
      <c r="H6" s="41"/>
    </row>
    <row r="7" spans="2:8" s="40" customFormat="1" ht="27" customHeight="1" x14ac:dyDescent="0.4">
      <c r="B7" s="73" t="s">
        <v>369</v>
      </c>
      <c r="C7" s="75">
        <v>7660562935</v>
      </c>
      <c r="D7" s="75">
        <v>0</v>
      </c>
      <c r="E7" s="75">
        <v>0</v>
      </c>
      <c r="F7" s="138">
        <v>518468826</v>
      </c>
      <c r="G7" s="75">
        <f>C7+D7-E7-F7</f>
        <v>7142094109</v>
      </c>
      <c r="H7" s="41"/>
    </row>
    <row r="8" spans="2:8" s="40" customFormat="1" ht="27" customHeight="1" x14ac:dyDescent="0.4">
      <c r="B8" s="73" t="s">
        <v>370</v>
      </c>
      <c r="C8" s="75">
        <v>0</v>
      </c>
      <c r="D8" s="75">
        <v>0</v>
      </c>
      <c r="E8" s="75">
        <v>0</v>
      </c>
      <c r="F8" s="75">
        <v>0</v>
      </c>
      <c r="G8" s="75">
        <f>C8+D8-E8-F8</f>
        <v>0</v>
      </c>
      <c r="H8" s="41"/>
    </row>
    <row r="9" spans="2:8" s="40" customFormat="1" ht="27" customHeight="1" x14ac:dyDescent="0.4">
      <c r="B9" s="73" t="s">
        <v>371</v>
      </c>
      <c r="C9" s="75">
        <v>342399368</v>
      </c>
      <c r="D9" s="75">
        <v>370532647</v>
      </c>
      <c r="E9" s="75">
        <f>C9</f>
        <v>342399368</v>
      </c>
      <c r="F9" s="75">
        <v>0</v>
      </c>
      <c r="G9" s="75">
        <f>C9+D9-E9-F9</f>
        <v>370532647</v>
      </c>
      <c r="H9" s="41"/>
    </row>
    <row r="10" spans="2:8" s="40" customFormat="1" ht="29.1" customHeight="1" x14ac:dyDescent="0.4">
      <c r="B10" s="76" t="s">
        <v>223</v>
      </c>
      <c r="C10" s="75">
        <f>SUM(C5:C9)</f>
        <v>8058485910</v>
      </c>
      <c r="D10" s="75">
        <f>SUM(D5:D9)</f>
        <v>378325378</v>
      </c>
      <c r="E10" s="75">
        <f>SUM(E5:E9)</f>
        <v>342399368</v>
      </c>
      <c r="F10" s="75">
        <f>SUM(F5:F9)</f>
        <v>520650196</v>
      </c>
      <c r="G10" s="75">
        <f>SUM(G5:G9)</f>
        <v>7573761724</v>
      </c>
      <c r="H10" s="41"/>
    </row>
    <row r="11" spans="2:8" ht="5.25" customHeight="1" x14ac:dyDescent="0.4"/>
  </sheetData>
  <mergeCells count="5">
    <mergeCell ref="B3:B4"/>
    <mergeCell ref="C3:C4"/>
    <mergeCell ref="D3:D4"/>
    <mergeCell ref="E3:F3"/>
    <mergeCell ref="G3:G4"/>
  </mergeCells>
  <phoneticPr fontId="10"/>
  <printOptions horizontalCentered="1"/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E9E3-2673-4D51-8BB5-A363FA3B40F4}">
  <sheetPr>
    <pageSetUpPr fitToPage="1"/>
  </sheetPr>
  <dimension ref="A1:H27"/>
  <sheetViews>
    <sheetView view="pageBreakPreview" zoomScaleNormal="100" zoomScaleSheetLayoutView="100" workbookViewId="0">
      <selection activeCell="A4" sqref="A4:K4"/>
    </sheetView>
  </sheetViews>
  <sheetFormatPr defaultColWidth="9" defaultRowHeight="13.5" x14ac:dyDescent="0.4"/>
  <cols>
    <col min="1" max="1" width="3.625" style="35" customWidth="1"/>
    <col min="2" max="3" width="12.875" style="35" customWidth="1"/>
    <col min="4" max="4" width="20.125" style="139" customWidth="1"/>
    <col min="5" max="5" width="12.75" style="139" customWidth="1"/>
    <col min="6" max="6" width="16.375" style="140" customWidth="1"/>
    <col min="7" max="7" width="20.625" style="139" customWidth="1"/>
    <col min="8" max="8" width="1" style="35" customWidth="1"/>
    <col min="9" max="9" width="1.5" style="35" customWidth="1"/>
    <col min="10" max="16384" width="9" style="35"/>
  </cols>
  <sheetData>
    <row r="1" spans="1:8" ht="33.75" customHeight="1" x14ac:dyDescent="0.4"/>
    <row r="2" spans="1:8" x14ac:dyDescent="0.4">
      <c r="A2" s="37"/>
      <c r="B2" s="141" t="s">
        <v>372</v>
      </c>
      <c r="C2" s="37"/>
      <c r="D2" s="142"/>
      <c r="E2" s="142"/>
      <c r="F2" s="101"/>
      <c r="G2" s="142"/>
      <c r="H2" s="37"/>
    </row>
    <row r="3" spans="1:8" x14ac:dyDescent="0.4">
      <c r="A3" s="37"/>
      <c r="B3" s="141" t="s">
        <v>373</v>
      </c>
      <c r="C3" s="107"/>
      <c r="D3" s="143"/>
      <c r="E3" s="142"/>
      <c r="F3" s="101"/>
      <c r="G3" s="144" t="s">
        <v>374</v>
      </c>
      <c r="H3" s="37"/>
    </row>
    <row r="4" spans="1:8" ht="25.15" customHeight="1" x14ac:dyDescent="0.4">
      <c r="A4" s="37"/>
      <c r="B4" s="254" t="s">
        <v>375</v>
      </c>
      <c r="C4" s="254"/>
      <c r="D4" s="145" t="s">
        <v>376</v>
      </c>
      <c r="E4" s="145" t="s">
        <v>377</v>
      </c>
      <c r="F4" s="146" t="s">
        <v>378</v>
      </c>
      <c r="G4" s="145" t="s">
        <v>379</v>
      </c>
      <c r="H4" s="37"/>
    </row>
    <row r="5" spans="1:8" ht="25.15" customHeight="1" x14ac:dyDescent="0.4">
      <c r="A5" s="37"/>
      <c r="B5" s="255" t="s">
        <v>380</v>
      </c>
      <c r="C5" s="256"/>
      <c r="D5" s="147" t="s">
        <v>381</v>
      </c>
      <c r="E5" s="148" t="s">
        <v>382</v>
      </c>
      <c r="F5" s="149">
        <v>99188000</v>
      </c>
      <c r="G5" s="150" t="s">
        <v>383</v>
      </c>
      <c r="H5" s="37"/>
    </row>
    <row r="6" spans="1:8" ht="25.15" customHeight="1" x14ac:dyDescent="0.4">
      <c r="A6" s="37"/>
      <c r="B6" s="255"/>
      <c r="C6" s="256"/>
      <c r="D6" s="147" t="s">
        <v>384</v>
      </c>
      <c r="E6" s="148" t="s">
        <v>385</v>
      </c>
      <c r="F6" s="149">
        <v>56424000</v>
      </c>
      <c r="G6" s="150" t="s">
        <v>386</v>
      </c>
      <c r="H6" s="37"/>
    </row>
    <row r="7" spans="1:8" ht="25.15" customHeight="1" x14ac:dyDescent="0.4">
      <c r="A7" s="37"/>
      <c r="B7" s="255"/>
      <c r="C7" s="256"/>
      <c r="D7" s="147" t="s">
        <v>387</v>
      </c>
      <c r="E7" s="148" t="s">
        <v>388</v>
      </c>
      <c r="F7" s="149">
        <v>32921439</v>
      </c>
      <c r="G7" s="150" t="s">
        <v>389</v>
      </c>
      <c r="H7" s="37"/>
    </row>
    <row r="8" spans="1:8" ht="25.15" customHeight="1" x14ac:dyDescent="0.4">
      <c r="A8" s="37"/>
      <c r="B8" s="255"/>
      <c r="C8" s="256"/>
      <c r="D8" s="147" t="s">
        <v>390</v>
      </c>
      <c r="E8" s="148"/>
      <c r="F8" s="149">
        <v>13141000</v>
      </c>
      <c r="G8" s="150" t="s">
        <v>391</v>
      </c>
      <c r="H8" s="37"/>
    </row>
    <row r="9" spans="1:8" ht="25.15" customHeight="1" x14ac:dyDescent="0.4">
      <c r="A9" s="37"/>
      <c r="B9" s="255"/>
      <c r="C9" s="256"/>
      <c r="D9" s="147" t="s">
        <v>392</v>
      </c>
      <c r="E9" s="148" t="s">
        <v>393</v>
      </c>
      <c r="F9" s="149">
        <v>12766000</v>
      </c>
      <c r="G9" s="150" t="s">
        <v>394</v>
      </c>
      <c r="H9" s="37"/>
    </row>
    <row r="10" spans="1:8" ht="25.15" customHeight="1" x14ac:dyDescent="0.4">
      <c r="A10" s="37"/>
      <c r="B10" s="255"/>
      <c r="C10" s="256"/>
      <c r="D10" s="147" t="s">
        <v>395</v>
      </c>
      <c r="E10" s="151" t="s">
        <v>396</v>
      </c>
      <c r="F10" s="149">
        <v>11713363</v>
      </c>
      <c r="G10" s="145" t="s">
        <v>12</v>
      </c>
      <c r="H10" s="37"/>
    </row>
    <row r="11" spans="1:8" ht="25.15" customHeight="1" x14ac:dyDescent="0.4">
      <c r="A11" s="37"/>
      <c r="B11" s="257"/>
      <c r="C11" s="258"/>
      <c r="D11" s="152" t="s">
        <v>397</v>
      </c>
      <c r="E11" s="153"/>
      <c r="F11" s="154">
        <f>SUM(F5:F10)</f>
        <v>226153802</v>
      </c>
      <c r="G11" s="155"/>
      <c r="H11" s="37"/>
    </row>
    <row r="12" spans="1:8" ht="25.15" customHeight="1" x14ac:dyDescent="0.4">
      <c r="A12" s="37"/>
      <c r="B12" s="259" t="s">
        <v>398</v>
      </c>
      <c r="C12" s="260"/>
      <c r="D12" s="156" t="s">
        <v>399</v>
      </c>
      <c r="E12" s="148" t="s">
        <v>400</v>
      </c>
      <c r="F12" s="149">
        <v>8845900000</v>
      </c>
      <c r="G12" s="150" t="s">
        <v>401</v>
      </c>
      <c r="H12" s="37"/>
    </row>
    <row r="13" spans="1:8" ht="25.15" customHeight="1" x14ac:dyDescent="0.4">
      <c r="A13" s="37"/>
      <c r="B13" s="261"/>
      <c r="C13" s="262"/>
      <c r="D13" s="150" t="s">
        <v>402</v>
      </c>
      <c r="E13" s="148" t="s">
        <v>403</v>
      </c>
      <c r="F13" s="149">
        <v>3363129000</v>
      </c>
      <c r="G13" s="150" t="s">
        <v>404</v>
      </c>
      <c r="H13" s="37"/>
    </row>
    <row r="14" spans="1:8" ht="25.15" customHeight="1" x14ac:dyDescent="0.4">
      <c r="A14" s="37"/>
      <c r="B14" s="261"/>
      <c r="C14" s="262"/>
      <c r="D14" s="147" t="s">
        <v>405</v>
      </c>
      <c r="E14" s="148" t="s">
        <v>406</v>
      </c>
      <c r="F14" s="149">
        <v>852911000</v>
      </c>
      <c r="G14" s="150" t="s">
        <v>407</v>
      </c>
      <c r="H14" s="37"/>
    </row>
    <row r="15" spans="1:8" ht="25.15" customHeight="1" x14ac:dyDescent="0.4">
      <c r="A15" s="37"/>
      <c r="B15" s="261"/>
      <c r="C15" s="262"/>
      <c r="D15" s="156" t="s">
        <v>408</v>
      </c>
      <c r="E15" s="148" t="s">
        <v>228</v>
      </c>
      <c r="F15" s="149">
        <v>280559000</v>
      </c>
      <c r="G15" s="150" t="s">
        <v>409</v>
      </c>
      <c r="H15" s="37"/>
    </row>
    <row r="16" spans="1:8" ht="25.15" customHeight="1" x14ac:dyDescent="0.4">
      <c r="A16" s="37"/>
      <c r="B16" s="261"/>
      <c r="C16" s="262"/>
      <c r="D16" s="156" t="s">
        <v>410</v>
      </c>
      <c r="E16" s="148" t="s">
        <v>411</v>
      </c>
      <c r="F16" s="149">
        <v>225404983</v>
      </c>
      <c r="G16" s="150" t="s">
        <v>412</v>
      </c>
      <c r="H16" s="37"/>
    </row>
    <row r="17" spans="1:8" ht="25.15" customHeight="1" x14ac:dyDescent="0.4">
      <c r="A17" s="37"/>
      <c r="B17" s="261"/>
      <c r="C17" s="262"/>
      <c r="D17" s="156" t="s">
        <v>413</v>
      </c>
      <c r="E17" s="148" t="s">
        <v>400</v>
      </c>
      <c r="F17" s="149">
        <v>132670000</v>
      </c>
      <c r="G17" s="150" t="s">
        <v>401</v>
      </c>
      <c r="H17" s="37"/>
    </row>
    <row r="18" spans="1:8" ht="25.15" customHeight="1" x14ac:dyDescent="0.4">
      <c r="A18" s="37"/>
      <c r="B18" s="261"/>
      <c r="C18" s="262"/>
      <c r="D18" s="156" t="s">
        <v>414</v>
      </c>
      <c r="E18" s="148" t="s">
        <v>415</v>
      </c>
      <c r="F18" s="149">
        <v>104484537</v>
      </c>
      <c r="G18" s="150" t="s">
        <v>416</v>
      </c>
      <c r="H18" s="37"/>
    </row>
    <row r="19" spans="1:8" ht="25.15" customHeight="1" x14ac:dyDescent="0.4">
      <c r="A19" s="37"/>
      <c r="B19" s="261"/>
      <c r="C19" s="262"/>
      <c r="D19" s="156" t="s">
        <v>417</v>
      </c>
      <c r="E19" s="148" t="s">
        <v>400</v>
      </c>
      <c r="F19" s="149">
        <v>93360000</v>
      </c>
      <c r="G19" s="150" t="s">
        <v>401</v>
      </c>
      <c r="H19" s="37"/>
    </row>
    <row r="20" spans="1:8" ht="25.15" customHeight="1" x14ac:dyDescent="0.4">
      <c r="A20" s="37"/>
      <c r="B20" s="261"/>
      <c r="C20" s="262"/>
      <c r="D20" s="156" t="s">
        <v>418</v>
      </c>
      <c r="E20" s="148" t="s">
        <v>419</v>
      </c>
      <c r="F20" s="149">
        <v>86096264</v>
      </c>
      <c r="G20" s="150" t="s">
        <v>420</v>
      </c>
      <c r="H20" s="37"/>
    </row>
    <row r="21" spans="1:8" ht="25.15" customHeight="1" x14ac:dyDescent="0.4">
      <c r="A21" s="37"/>
      <c r="B21" s="261"/>
      <c r="C21" s="262"/>
      <c r="D21" s="156" t="s">
        <v>421</v>
      </c>
      <c r="E21" s="148" t="s">
        <v>422</v>
      </c>
      <c r="F21" s="149">
        <v>51200000</v>
      </c>
      <c r="G21" s="150" t="s">
        <v>401</v>
      </c>
      <c r="H21" s="37"/>
    </row>
    <row r="22" spans="1:8" ht="25.15" customHeight="1" x14ac:dyDescent="0.4">
      <c r="A22" s="37"/>
      <c r="B22" s="261"/>
      <c r="C22" s="262"/>
      <c r="D22" s="156" t="s">
        <v>423</v>
      </c>
      <c r="E22" s="148" t="s">
        <v>422</v>
      </c>
      <c r="F22" s="149">
        <v>50417610</v>
      </c>
      <c r="G22" s="150" t="s">
        <v>401</v>
      </c>
      <c r="H22" s="37"/>
    </row>
    <row r="23" spans="1:8" ht="25.15" customHeight="1" x14ac:dyDescent="0.4">
      <c r="A23" s="37"/>
      <c r="B23" s="261"/>
      <c r="C23" s="262"/>
      <c r="D23" s="156" t="s">
        <v>395</v>
      </c>
      <c r="E23" s="151" t="s">
        <v>396</v>
      </c>
      <c r="F23" s="154">
        <f>14791098998-SUM(F11:F22)</f>
        <v>478812802</v>
      </c>
      <c r="G23" s="145" t="s">
        <v>12</v>
      </c>
      <c r="H23" s="37"/>
    </row>
    <row r="24" spans="1:8" ht="25.15" customHeight="1" x14ac:dyDescent="0.4">
      <c r="A24" s="37"/>
      <c r="B24" s="263"/>
      <c r="C24" s="264"/>
      <c r="D24" s="157" t="s">
        <v>397</v>
      </c>
      <c r="E24" s="153"/>
      <c r="F24" s="154">
        <f>SUM(F12:F23)</f>
        <v>14564945196</v>
      </c>
      <c r="G24" s="155"/>
      <c r="H24" s="37"/>
    </row>
    <row r="25" spans="1:8" ht="25.15" customHeight="1" x14ac:dyDescent="0.4">
      <c r="A25" s="37"/>
      <c r="B25" s="265" t="s">
        <v>334</v>
      </c>
      <c r="C25" s="266"/>
      <c r="D25" s="155"/>
      <c r="E25" s="153"/>
      <c r="F25" s="154">
        <f>SUM(F24,F11)</f>
        <v>14791098998</v>
      </c>
      <c r="G25" s="155"/>
      <c r="H25" s="37"/>
    </row>
    <row r="26" spans="1:8" ht="3.75" customHeight="1" x14ac:dyDescent="0.4">
      <c r="A26" s="37"/>
      <c r="B26" s="37"/>
      <c r="C26" s="37"/>
      <c r="D26" s="142"/>
      <c r="E26" s="142"/>
      <c r="F26" s="101"/>
      <c r="G26" s="142"/>
      <c r="H26" s="37"/>
    </row>
    <row r="27" spans="1:8" ht="12" customHeight="1" x14ac:dyDescent="0.4"/>
  </sheetData>
  <mergeCells count="4">
    <mergeCell ref="B4:C4"/>
    <mergeCell ref="B5:C11"/>
    <mergeCell ref="B12:C24"/>
    <mergeCell ref="B25:C25"/>
  </mergeCells>
  <phoneticPr fontId="10"/>
  <printOptions horizontalCentered="1"/>
  <pageMargins left="0.19685039370078741" right="0.19685039370078741" top="0.15748031496062992" bottom="0.15748031496062992" header="0.31496062992125984" footer="0.31496062992125984"/>
  <pageSetup paperSize="9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FCB8-C56C-4A5E-946D-370D572505A6}">
  <dimension ref="B1:M29"/>
  <sheetViews>
    <sheetView view="pageBreakPreview" zoomScale="110" zoomScaleNormal="100" zoomScaleSheetLayoutView="110" workbookViewId="0">
      <selection activeCell="A4" sqref="A4:K4"/>
    </sheetView>
  </sheetViews>
  <sheetFormatPr defaultColWidth="9" defaultRowHeight="13.5" x14ac:dyDescent="0.4"/>
  <cols>
    <col min="1" max="1" width="0.5" style="35" customWidth="1"/>
    <col min="2" max="3" width="12.625" style="35" customWidth="1"/>
    <col min="4" max="4" width="5.625" style="35" bestFit="1" customWidth="1"/>
    <col min="5" max="5" width="12.75" style="35" bestFit="1" customWidth="1"/>
    <col min="6" max="6" width="11.125" style="35" customWidth="1"/>
    <col min="7" max="7" width="0.75" style="35" customWidth="1"/>
    <col min="8" max="8" width="16.75" style="158" customWidth="1"/>
    <col min="9" max="10" width="11" style="159" bestFit="1" customWidth="1"/>
    <col min="11" max="12" width="9" style="159"/>
    <col min="13" max="13" width="9" style="158"/>
    <col min="14" max="16384" width="9" style="35"/>
  </cols>
  <sheetData>
    <row r="1" spans="2:12" ht="27.75" customHeight="1" x14ac:dyDescent="0.4"/>
    <row r="2" spans="2:12" ht="15" customHeight="1" x14ac:dyDescent="0.4">
      <c r="B2" s="281" t="s">
        <v>424</v>
      </c>
      <c r="C2" s="281"/>
      <c r="D2" s="281"/>
      <c r="E2" s="281"/>
      <c r="F2" s="281"/>
    </row>
    <row r="3" spans="2:12" ht="14.25" customHeight="1" x14ac:dyDescent="0.15">
      <c r="B3" s="160" t="s">
        <v>425</v>
      </c>
      <c r="F3" s="161" t="s">
        <v>426</v>
      </c>
    </row>
    <row r="4" spans="2:12" x14ac:dyDescent="0.4">
      <c r="B4" s="162" t="s">
        <v>427</v>
      </c>
      <c r="C4" s="163" t="s">
        <v>360</v>
      </c>
      <c r="D4" s="164" t="s">
        <v>428</v>
      </c>
      <c r="E4" s="164"/>
      <c r="F4" s="165" t="s">
        <v>429</v>
      </c>
      <c r="I4" s="159" t="s">
        <v>430</v>
      </c>
      <c r="J4" s="159" t="s">
        <v>431</v>
      </c>
      <c r="K4" s="159" t="s">
        <v>432</v>
      </c>
      <c r="L4" s="159" t="s">
        <v>433</v>
      </c>
    </row>
    <row r="5" spans="2:12" x14ac:dyDescent="0.4">
      <c r="B5" s="282" t="s">
        <v>434</v>
      </c>
      <c r="C5" s="285" t="s">
        <v>435</v>
      </c>
      <c r="D5" s="270" t="s">
        <v>436</v>
      </c>
      <c r="E5" s="271"/>
      <c r="F5" s="166">
        <f>I5-J5+K5+L5</f>
        <v>12990278506</v>
      </c>
      <c r="I5" s="167">
        <v>12302943915</v>
      </c>
      <c r="J5" s="167">
        <v>538341488</v>
      </c>
      <c r="K5" s="167">
        <v>1180018185</v>
      </c>
      <c r="L5" s="167">
        <v>45657894</v>
      </c>
    </row>
    <row r="6" spans="2:12" x14ac:dyDescent="0.4">
      <c r="B6" s="283"/>
      <c r="C6" s="276"/>
      <c r="D6" s="270" t="s">
        <v>437</v>
      </c>
      <c r="E6" s="271"/>
      <c r="F6" s="166">
        <f t="shared" ref="F6:F19" si="0">I6-J6+K6+L6</f>
        <v>301743000</v>
      </c>
      <c r="I6" s="167">
        <v>301743000</v>
      </c>
    </row>
    <row r="7" spans="2:12" x14ac:dyDescent="0.4">
      <c r="B7" s="283"/>
      <c r="C7" s="276"/>
      <c r="D7" s="270" t="s">
        <v>438</v>
      </c>
      <c r="E7" s="271"/>
      <c r="F7" s="166">
        <f t="shared" si="0"/>
        <v>8913000</v>
      </c>
      <c r="I7" s="167">
        <v>8913000</v>
      </c>
    </row>
    <row r="8" spans="2:12" x14ac:dyDescent="0.4">
      <c r="B8" s="283"/>
      <c r="C8" s="276"/>
      <c r="D8" s="270" t="s">
        <v>439</v>
      </c>
      <c r="E8" s="271"/>
      <c r="F8" s="166">
        <f t="shared" si="0"/>
        <v>53288000</v>
      </c>
      <c r="I8" s="167">
        <v>53288000</v>
      </c>
    </row>
    <row r="9" spans="2:12" x14ac:dyDescent="0.4">
      <c r="B9" s="283"/>
      <c r="C9" s="276"/>
      <c r="D9" s="270" t="s">
        <v>440</v>
      </c>
      <c r="E9" s="271"/>
      <c r="F9" s="166">
        <f t="shared" si="0"/>
        <v>64691000</v>
      </c>
      <c r="I9" s="167">
        <v>64691000</v>
      </c>
    </row>
    <row r="10" spans="2:12" x14ac:dyDescent="0.4">
      <c r="B10" s="283"/>
      <c r="C10" s="276"/>
      <c r="D10" s="270" t="s">
        <v>441</v>
      </c>
      <c r="E10" s="271"/>
      <c r="F10" s="166">
        <f t="shared" si="0"/>
        <v>70569000</v>
      </c>
      <c r="I10" s="167">
        <v>70569000</v>
      </c>
    </row>
    <row r="11" spans="2:12" x14ac:dyDescent="0.4">
      <c r="B11" s="283"/>
      <c r="C11" s="276"/>
      <c r="D11" s="270" t="s">
        <v>442</v>
      </c>
      <c r="E11" s="271"/>
      <c r="F11" s="166">
        <f t="shared" si="0"/>
        <v>1953205000</v>
      </c>
      <c r="I11" s="167">
        <v>1953205000</v>
      </c>
    </row>
    <row r="12" spans="2:12" x14ac:dyDescent="0.4">
      <c r="B12" s="283"/>
      <c r="C12" s="276"/>
      <c r="D12" s="270" t="s">
        <v>443</v>
      </c>
      <c r="E12" s="271"/>
      <c r="F12" s="166">
        <f t="shared" si="0"/>
        <v>47121419</v>
      </c>
      <c r="I12" s="167">
        <v>47121419</v>
      </c>
    </row>
    <row r="13" spans="2:12" x14ac:dyDescent="0.4">
      <c r="B13" s="283"/>
      <c r="C13" s="276"/>
      <c r="D13" s="270" t="s">
        <v>444</v>
      </c>
      <c r="E13" s="271"/>
      <c r="F13" s="166">
        <f t="shared" si="0"/>
        <v>8137</v>
      </c>
      <c r="I13" s="167">
        <v>8137</v>
      </c>
    </row>
    <row r="14" spans="2:12" x14ac:dyDescent="0.4">
      <c r="B14" s="283"/>
      <c r="C14" s="276"/>
      <c r="D14" s="270" t="s">
        <v>445</v>
      </c>
      <c r="E14" s="271"/>
      <c r="F14" s="166">
        <f t="shared" si="0"/>
        <v>37041000</v>
      </c>
      <c r="I14" s="167">
        <v>37041000</v>
      </c>
    </row>
    <row r="15" spans="2:12" x14ac:dyDescent="0.4">
      <c r="B15" s="283"/>
      <c r="C15" s="276"/>
      <c r="D15" s="270" t="s">
        <v>446</v>
      </c>
      <c r="E15" s="271"/>
      <c r="F15" s="166">
        <f t="shared" si="0"/>
        <v>88896000</v>
      </c>
      <c r="I15" s="167">
        <v>88896000</v>
      </c>
    </row>
    <row r="16" spans="2:12" x14ac:dyDescent="0.4">
      <c r="B16" s="283"/>
      <c r="C16" s="276"/>
      <c r="D16" s="270" t="s">
        <v>447</v>
      </c>
      <c r="E16" s="271"/>
      <c r="F16" s="166">
        <f t="shared" si="0"/>
        <v>2802538000</v>
      </c>
      <c r="I16" s="167">
        <v>2802538000</v>
      </c>
    </row>
    <row r="17" spans="2:12" x14ac:dyDescent="0.4">
      <c r="B17" s="283"/>
      <c r="C17" s="276"/>
      <c r="D17" s="270" t="s">
        <v>448</v>
      </c>
      <c r="E17" s="271"/>
      <c r="F17" s="166">
        <f t="shared" si="0"/>
        <v>13226000</v>
      </c>
      <c r="I17" s="167">
        <v>13226000</v>
      </c>
    </row>
    <row r="18" spans="2:12" x14ac:dyDescent="0.4">
      <c r="B18" s="283"/>
      <c r="C18" s="276"/>
      <c r="D18" s="270" t="s">
        <v>449</v>
      </c>
      <c r="E18" s="271"/>
      <c r="F18" s="166">
        <f t="shared" si="0"/>
        <v>154999425</v>
      </c>
      <c r="I18" s="167">
        <v>152047002</v>
      </c>
      <c r="J18" s="167">
        <v>4936592</v>
      </c>
      <c r="K18" s="167">
        <v>7366415</v>
      </c>
      <c r="L18" s="167">
        <v>522600</v>
      </c>
    </row>
    <row r="19" spans="2:12" x14ac:dyDescent="0.4">
      <c r="B19" s="283"/>
      <c r="C19" s="276"/>
      <c r="D19" s="270" t="s">
        <v>450</v>
      </c>
      <c r="E19" s="271"/>
      <c r="F19" s="166">
        <f t="shared" si="0"/>
        <v>84126011</v>
      </c>
      <c r="I19" s="167">
        <v>84126011</v>
      </c>
    </row>
    <row r="20" spans="2:12" x14ac:dyDescent="0.4">
      <c r="B20" s="283"/>
      <c r="C20" s="277"/>
      <c r="D20" s="272" t="s">
        <v>451</v>
      </c>
      <c r="E20" s="273"/>
      <c r="F20" s="166">
        <f>SUM(F5:F19)</f>
        <v>18670643498</v>
      </c>
      <c r="J20" s="159" t="s">
        <v>452</v>
      </c>
    </row>
    <row r="21" spans="2:12" ht="13.5" customHeight="1" x14ac:dyDescent="0.4">
      <c r="B21" s="283"/>
      <c r="C21" s="274" t="s">
        <v>453</v>
      </c>
      <c r="D21" s="278" t="s">
        <v>454</v>
      </c>
      <c r="E21" s="168" t="s">
        <v>455</v>
      </c>
      <c r="F21" s="166">
        <f>I21+J21</f>
        <v>917421000</v>
      </c>
      <c r="J21" s="167">
        <v>917421000</v>
      </c>
    </row>
    <row r="22" spans="2:12" x14ac:dyDescent="0.4">
      <c r="B22" s="283"/>
      <c r="C22" s="275"/>
      <c r="D22" s="279"/>
      <c r="E22" s="168" t="s">
        <v>456</v>
      </c>
      <c r="F22" s="166">
        <f>I22+J22</f>
        <v>279071000</v>
      </c>
      <c r="J22" s="167">
        <v>279071000</v>
      </c>
    </row>
    <row r="23" spans="2:12" x14ac:dyDescent="0.4">
      <c r="B23" s="283"/>
      <c r="C23" s="276"/>
      <c r="D23" s="280"/>
      <c r="E23" s="169" t="s">
        <v>457</v>
      </c>
      <c r="F23" s="166">
        <f>SUM(F21:F22)</f>
        <v>1196492000</v>
      </c>
    </row>
    <row r="24" spans="2:12" ht="13.5" customHeight="1" x14ac:dyDescent="0.4">
      <c r="B24" s="283"/>
      <c r="C24" s="276"/>
      <c r="D24" s="278" t="s">
        <v>458</v>
      </c>
      <c r="E24" s="168" t="s">
        <v>455</v>
      </c>
      <c r="F24" s="166">
        <f>I24+J24</f>
        <v>14233613584</v>
      </c>
      <c r="I24" s="167">
        <v>15151034584</v>
      </c>
      <c r="J24" s="159">
        <f>-J21</f>
        <v>-917421000</v>
      </c>
    </row>
    <row r="25" spans="2:12" x14ac:dyDescent="0.4">
      <c r="B25" s="283"/>
      <c r="C25" s="276"/>
      <c r="D25" s="279"/>
      <c r="E25" s="168" t="s">
        <v>456</v>
      </c>
      <c r="F25" s="166">
        <f>I25+J25</f>
        <v>2094923462</v>
      </c>
      <c r="I25" s="167">
        <v>2373994462</v>
      </c>
      <c r="J25" s="159">
        <f>-J22</f>
        <v>-279071000</v>
      </c>
    </row>
    <row r="26" spans="2:12" x14ac:dyDescent="0.4">
      <c r="B26" s="283"/>
      <c r="C26" s="276"/>
      <c r="D26" s="280"/>
      <c r="E26" s="169" t="s">
        <v>457</v>
      </c>
      <c r="F26" s="166">
        <f>SUM(F24:F25)</f>
        <v>16328537046</v>
      </c>
    </row>
    <row r="27" spans="2:12" x14ac:dyDescent="0.4">
      <c r="B27" s="283"/>
      <c r="C27" s="277"/>
      <c r="D27" s="272" t="s">
        <v>451</v>
      </c>
      <c r="E27" s="273"/>
      <c r="F27" s="166">
        <f>SUM(F23,F26)</f>
        <v>17525029046</v>
      </c>
    </row>
    <row r="28" spans="2:12" x14ac:dyDescent="0.4">
      <c r="B28" s="284"/>
      <c r="C28" s="267" t="s">
        <v>223</v>
      </c>
      <c r="D28" s="268"/>
      <c r="E28" s="269"/>
      <c r="F28" s="166">
        <f>SUM(F20,F27)</f>
        <v>36195672544</v>
      </c>
    </row>
    <row r="29" spans="2:12" ht="1.9" customHeight="1" x14ac:dyDescent="0.4"/>
  </sheetData>
  <mergeCells count="24">
    <mergeCell ref="D17:E17"/>
    <mergeCell ref="B2:F2"/>
    <mergeCell ref="B5:B28"/>
    <mergeCell ref="C5:C20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C28:E28"/>
    <mergeCell ref="D18:E18"/>
    <mergeCell ref="D19:E19"/>
    <mergeCell ref="D20:E20"/>
    <mergeCell ref="C21:C27"/>
    <mergeCell ref="D21:D23"/>
    <mergeCell ref="D24:D26"/>
    <mergeCell ref="D27:E27"/>
  </mergeCells>
  <phoneticPr fontId="10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D838-D80B-4DE0-ABDB-75318A8B4476}">
  <sheetPr>
    <pageSetUpPr fitToPage="1"/>
  </sheetPr>
  <dimension ref="A1:L15"/>
  <sheetViews>
    <sheetView view="pageBreakPreview" zoomScaleNormal="100" zoomScaleSheetLayoutView="100" workbookViewId="0">
      <selection activeCell="G15" sqref="G15"/>
    </sheetView>
  </sheetViews>
  <sheetFormatPr defaultColWidth="9" defaultRowHeight="13.5" x14ac:dyDescent="0.4"/>
  <cols>
    <col min="1" max="1" width="8.125" style="170" customWidth="1"/>
    <col min="2" max="2" width="5" style="170" customWidth="1"/>
    <col min="3" max="3" width="23.625" style="170" customWidth="1"/>
    <col min="4" max="8" width="15.625" style="170" customWidth="1"/>
    <col min="9" max="9" width="1.25" style="170" customWidth="1"/>
    <col min="10" max="10" width="12.625" style="170" customWidth="1"/>
    <col min="11" max="16384" width="9" style="35"/>
  </cols>
  <sheetData>
    <row r="1" spans="1:12" s="170" customFormat="1" ht="41.25" customHeight="1" x14ac:dyDescent="0.4"/>
    <row r="2" spans="1:12" s="170" customFormat="1" ht="18" customHeight="1" x14ac:dyDescent="0.4">
      <c r="C2" s="286" t="s">
        <v>459</v>
      </c>
      <c r="D2" s="287"/>
      <c r="E2" s="287"/>
      <c r="F2" s="288" t="s">
        <v>460</v>
      </c>
      <c r="G2" s="288"/>
      <c r="H2" s="288"/>
    </row>
    <row r="3" spans="1:12" s="170" customFormat="1" ht="25.15" customHeight="1" x14ac:dyDescent="0.4">
      <c r="C3" s="289" t="s">
        <v>375</v>
      </c>
      <c r="D3" s="289" t="s">
        <v>378</v>
      </c>
      <c r="E3" s="290" t="s">
        <v>461</v>
      </c>
      <c r="F3" s="289"/>
      <c r="G3" s="289"/>
      <c r="H3" s="289"/>
    </row>
    <row r="4" spans="1:12" s="171" customFormat="1" ht="28.15" customHeight="1" x14ac:dyDescent="0.4">
      <c r="C4" s="289"/>
      <c r="D4" s="289"/>
      <c r="E4" s="172" t="s">
        <v>462</v>
      </c>
      <c r="F4" s="173" t="s">
        <v>463</v>
      </c>
      <c r="G4" s="173" t="s">
        <v>464</v>
      </c>
      <c r="H4" s="173" t="s">
        <v>465</v>
      </c>
    </row>
    <row r="5" spans="1:12" s="170" customFormat="1" ht="30" customHeight="1" x14ac:dyDescent="0.4">
      <c r="C5" s="174" t="s">
        <v>466</v>
      </c>
      <c r="D5" s="175">
        <f>SUM(E5:H5)</f>
        <v>39089078469</v>
      </c>
      <c r="E5" s="175">
        <f>E11-E6</f>
        <v>16328537046</v>
      </c>
      <c r="F5" s="175">
        <v>1653700000</v>
      </c>
      <c r="G5" s="175">
        <f>G11-G7-G6</f>
        <v>17043874761</v>
      </c>
      <c r="H5" s="175">
        <f>J5-E5-F5-G5</f>
        <v>4062966662</v>
      </c>
      <c r="J5" s="176">
        <v>39089078469</v>
      </c>
      <c r="L5" s="177"/>
    </row>
    <row r="6" spans="1:12" s="170" customFormat="1" ht="30" customHeight="1" x14ac:dyDescent="0.4">
      <c r="C6" s="174" t="s">
        <v>467</v>
      </c>
      <c r="D6" s="175">
        <f>SUM(E6:H6)</f>
        <v>3909490756</v>
      </c>
      <c r="E6" s="175">
        <f>財源明細!F23</f>
        <v>1196492000</v>
      </c>
      <c r="F6" s="175">
        <f>F11-F5</f>
        <v>2054100000</v>
      </c>
      <c r="G6" s="175">
        <f>J6-E6-F6</f>
        <v>658898756</v>
      </c>
      <c r="H6" s="175">
        <v>0</v>
      </c>
      <c r="J6" s="176">
        <v>3909490756</v>
      </c>
    </row>
    <row r="7" spans="1:12" s="170" customFormat="1" ht="30" customHeight="1" x14ac:dyDescent="0.4">
      <c r="C7" s="174" t="s">
        <v>468</v>
      </c>
      <c r="D7" s="175">
        <f>SUM(E7:H7)</f>
        <v>1492869981</v>
      </c>
      <c r="E7" s="175">
        <v>0</v>
      </c>
      <c r="F7" s="175">
        <v>0</v>
      </c>
      <c r="G7" s="175">
        <f>J7-H7</f>
        <v>967869981</v>
      </c>
      <c r="H7" s="175">
        <v>525000000</v>
      </c>
      <c r="J7" s="176">
        <v>1492869981</v>
      </c>
    </row>
    <row r="8" spans="1:12" s="170" customFormat="1" ht="30" customHeight="1" x14ac:dyDescent="0.4">
      <c r="C8" s="174" t="s">
        <v>366</v>
      </c>
      <c r="D8" s="175">
        <f>SUM(E8:H8)</f>
        <v>0</v>
      </c>
      <c r="E8" s="175">
        <v>0</v>
      </c>
      <c r="F8" s="175">
        <v>0</v>
      </c>
      <c r="G8" s="175">
        <v>0</v>
      </c>
      <c r="H8" s="175">
        <v>0</v>
      </c>
      <c r="J8" s="176">
        <v>0</v>
      </c>
    </row>
    <row r="9" spans="1:12" s="170" customFormat="1" ht="30" customHeight="1" x14ac:dyDescent="0.4">
      <c r="C9" s="178" t="s">
        <v>334</v>
      </c>
      <c r="D9" s="175">
        <f>SUM(D5:D8)</f>
        <v>44491439206</v>
      </c>
      <c r="E9" s="175">
        <f>SUM(E5:E8)</f>
        <v>17525029046</v>
      </c>
      <c r="F9" s="175">
        <f>SUM(F5:F8)</f>
        <v>3707800000</v>
      </c>
      <c r="G9" s="175">
        <f>SUM(G5:G8)</f>
        <v>18670643498</v>
      </c>
      <c r="H9" s="175">
        <f>SUM(H5:H8)</f>
        <v>4587966662</v>
      </c>
      <c r="J9" s="176"/>
    </row>
    <row r="10" spans="1:12" s="179" customFormat="1" ht="3.75" customHeight="1" x14ac:dyDescent="0.4">
      <c r="J10" s="176"/>
    </row>
    <row r="11" spans="1:12" s="179" customFormat="1" ht="21.75" customHeight="1" x14ac:dyDescent="0.4">
      <c r="E11" s="179">
        <f>財源明細!F27</f>
        <v>17525029046</v>
      </c>
      <c r="F11" s="179">
        <v>3707800000</v>
      </c>
      <c r="G11" s="179">
        <f>財源明細!F20</f>
        <v>18670643498</v>
      </c>
    </row>
    <row r="12" spans="1:12" x14ac:dyDescent="0.4">
      <c r="A12" s="179"/>
      <c r="B12" s="179"/>
      <c r="C12" s="291"/>
      <c r="D12" s="291"/>
      <c r="E12" s="291"/>
      <c r="F12" s="291"/>
      <c r="G12" s="291"/>
      <c r="H12" s="291"/>
      <c r="I12" s="179"/>
      <c r="J12" s="179"/>
    </row>
    <row r="13" spans="1:12" x14ac:dyDescent="0.4">
      <c r="A13" s="179"/>
      <c r="B13" s="179"/>
      <c r="C13" s="180"/>
      <c r="D13" s="180"/>
      <c r="E13" s="180"/>
      <c r="F13" s="180"/>
      <c r="G13" s="180"/>
      <c r="H13" s="180"/>
      <c r="I13" s="179"/>
      <c r="J13" s="179"/>
    </row>
    <row r="14" spans="1:12" x14ac:dyDescent="0.4">
      <c r="C14" s="181"/>
      <c r="D14" s="180"/>
      <c r="E14" s="181"/>
      <c r="F14" s="181"/>
      <c r="G14" s="181"/>
      <c r="H14" s="181"/>
    </row>
    <row r="15" spans="1:12" x14ac:dyDescent="0.4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</sheetData>
  <mergeCells count="6">
    <mergeCell ref="C12:H12"/>
    <mergeCell ref="C2:E2"/>
    <mergeCell ref="F2:H2"/>
    <mergeCell ref="C3:C4"/>
    <mergeCell ref="D3:D4"/>
    <mergeCell ref="E3:H3"/>
  </mergeCells>
  <phoneticPr fontId="10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164E-B485-4D15-874B-4F76A21C6394}">
  <dimension ref="A1:C9"/>
  <sheetViews>
    <sheetView view="pageBreakPreview" zoomScale="200" zoomScaleNormal="178" zoomScaleSheetLayoutView="200" workbookViewId="0">
      <selection activeCell="A4" sqref="A4:K4"/>
    </sheetView>
  </sheetViews>
  <sheetFormatPr defaultColWidth="9" defaultRowHeight="13.5" x14ac:dyDescent="0.4"/>
  <cols>
    <col min="1" max="1" width="0.375" style="35" customWidth="1"/>
    <col min="2" max="2" width="20.625" style="35" customWidth="1"/>
    <col min="3" max="3" width="10.625" style="53" customWidth="1"/>
    <col min="4" max="4" width="0.375" style="35" customWidth="1"/>
    <col min="5" max="16384" width="9" style="35"/>
  </cols>
  <sheetData>
    <row r="1" spans="1:3" ht="24.75" customHeight="1" x14ac:dyDescent="0.4"/>
    <row r="2" spans="1:3" ht="10.5" customHeight="1" x14ac:dyDescent="0.4">
      <c r="B2" s="292" t="s">
        <v>469</v>
      </c>
      <c r="C2" s="292"/>
    </row>
    <row r="3" spans="1:3" ht="9.75" customHeight="1" x14ac:dyDescent="0.4">
      <c r="B3" s="182" t="s">
        <v>470</v>
      </c>
      <c r="C3" s="183" t="s">
        <v>210</v>
      </c>
    </row>
    <row r="4" spans="1:3" ht="19.149999999999999" customHeight="1" x14ac:dyDescent="0.4">
      <c r="A4" s="37"/>
      <c r="B4" s="184" t="s">
        <v>244</v>
      </c>
      <c r="C4" s="185" t="s">
        <v>364</v>
      </c>
    </row>
    <row r="5" spans="1:3" ht="15" customHeight="1" x14ac:dyDescent="0.4">
      <c r="A5" s="37"/>
      <c r="B5" s="186" t="s">
        <v>471</v>
      </c>
      <c r="C5" s="187">
        <v>0</v>
      </c>
    </row>
    <row r="6" spans="1:3" ht="15" customHeight="1" x14ac:dyDescent="0.4">
      <c r="A6" s="37"/>
      <c r="B6" s="186" t="s">
        <v>472</v>
      </c>
      <c r="C6" s="188">
        <v>1259293034</v>
      </c>
    </row>
    <row r="7" spans="1:3" ht="15" customHeight="1" x14ac:dyDescent="0.4">
      <c r="A7" s="37"/>
      <c r="B7" s="186" t="s">
        <v>473</v>
      </c>
      <c r="C7" s="187">
        <v>0</v>
      </c>
    </row>
    <row r="8" spans="1:3" ht="15" customHeight="1" x14ac:dyDescent="0.4">
      <c r="A8" s="37"/>
      <c r="B8" s="189" t="s">
        <v>223</v>
      </c>
      <c r="C8" s="188">
        <f>SUM(C5:C7)</f>
        <v>1259293034</v>
      </c>
    </row>
    <row r="9" spans="1:3" ht="1.9" customHeight="1" x14ac:dyDescent="0.4"/>
  </sheetData>
  <mergeCells count="1">
    <mergeCell ref="B2:C2"/>
  </mergeCells>
  <phoneticPr fontId="10"/>
  <printOptions horizontalCentered="1"/>
  <pageMargins left="0.19685039370078741" right="0.19685039370078741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"/>
  <sheetViews>
    <sheetView workbookViewId="0"/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11" t="s">
        <v>73</v>
      </c>
    </row>
    <row r="2" spans="1:5" ht="21" x14ac:dyDescent="0.15">
      <c r="A2" s="190" t="s">
        <v>74</v>
      </c>
      <c r="B2" s="191"/>
      <c r="C2" s="191"/>
      <c r="D2" s="191"/>
      <c r="E2" s="191"/>
    </row>
    <row r="3" spans="1:5" ht="13.5" x14ac:dyDescent="0.15">
      <c r="A3" s="192" t="s">
        <v>75</v>
      </c>
      <c r="B3" s="191"/>
      <c r="C3" s="191"/>
      <c r="D3" s="191"/>
      <c r="E3" s="191"/>
    </row>
    <row r="4" spans="1:5" ht="13.5" x14ac:dyDescent="0.15">
      <c r="A4" s="192" t="s">
        <v>76</v>
      </c>
      <c r="B4" s="191"/>
      <c r="C4" s="191"/>
      <c r="D4" s="191"/>
      <c r="E4" s="191"/>
    </row>
    <row r="5" spans="1:5" ht="17.100000000000001" customHeight="1" x14ac:dyDescent="0.15">
      <c r="E5" s="10" t="s">
        <v>3</v>
      </c>
    </row>
    <row r="6" spans="1:5" ht="27" customHeight="1" x14ac:dyDescent="0.15">
      <c r="A6" s="199" t="s">
        <v>4</v>
      </c>
      <c r="B6" s="199"/>
      <c r="C6" s="199"/>
      <c r="D6" s="199" t="s">
        <v>5</v>
      </c>
      <c r="E6" s="199"/>
    </row>
    <row r="7" spans="1:5" ht="17.100000000000001" customHeight="1" x14ac:dyDescent="0.15">
      <c r="A7" s="193" t="s">
        <v>77</v>
      </c>
      <c r="B7" s="193"/>
      <c r="C7" s="193"/>
      <c r="D7" s="194">
        <v>40555</v>
      </c>
      <c r="E7" s="195"/>
    </row>
    <row r="8" spans="1:5" ht="17.100000000000001" customHeight="1" x14ac:dyDescent="0.15">
      <c r="A8" s="193" t="s">
        <v>78</v>
      </c>
      <c r="B8" s="193"/>
      <c r="C8" s="193"/>
      <c r="D8" s="194">
        <v>17553</v>
      </c>
      <c r="E8" s="195"/>
    </row>
    <row r="9" spans="1:5" ht="17.100000000000001" customHeight="1" x14ac:dyDescent="0.15">
      <c r="A9" s="193" t="s">
        <v>79</v>
      </c>
      <c r="B9" s="193"/>
      <c r="C9" s="193"/>
      <c r="D9" s="194">
        <v>5638</v>
      </c>
      <c r="E9" s="195"/>
    </row>
    <row r="10" spans="1:5" ht="17.100000000000001" customHeight="1" x14ac:dyDescent="0.15">
      <c r="A10" s="193" t="s">
        <v>80</v>
      </c>
      <c r="B10" s="193"/>
      <c r="C10" s="193"/>
      <c r="D10" s="194">
        <v>4988</v>
      </c>
      <c r="E10" s="195"/>
    </row>
    <row r="11" spans="1:5" ht="17.100000000000001" customHeight="1" x14ac:dyDescent="0.15">
      <c r="A11" s="193" t="s">
        <v>81</v>
      </c>
      <c r="B11" s="193"/>
      <c r="C11" s="193"/>
      <c r="D11" s="194">
        <v>371</v>
      </c>
      <c r="E11" s="195"/>
    </row>
    <row r="12" spans="1:5" ht="17.100000000000001" customHeight="1" x14ac:dyDescent="0.15">
      <c r="A12" s="193" t="s">
        <v>82</v>
      </c>
      <c r="B12" s="193"/>
      <c r="C12" s="193"/>
      <c r="D12" s="194" t="s">
        <v>12</v>
      </c>
      <c r="E12" s="195"/>
    </row>
    <row r="13" spans="1:5" ht="17.100000000000001" customHeight="1" x14ac:dyDescent="0.15">
      <c r="A13" s="193" t="s">
        <v>23</v>
      </c>
      <c r="B13" s="193"/>
      <c r="C13" s="193"/>
      <c r="D13" s="194">
        <v>280</v>
      </c>
      <c r="E13" s="195"/>
    </row>
    <row r="14" spans="1:5" ht="17.100000000000001" customHeight="1" x14ac:dyDescent="0.15">
      <c r="A14" s="193" t="s">
        <v>83</v>
      </c>
      <c r="B14" s="193"/>
      <c r="C14" s="193"/>
      <c r="D14" s="194">
        <v>11437</v>
      </c>
      <c r="E14" s="195"/>
    </row>
    <row r="15" spans="1:5" ht="17.100000000000001" customHeight="1" x14ac:dyDescent="0.15">
      <c r="A15" s="193" t="s">
        <v>84</v>
      </c>
      <c r="B15" s="193"/>
      <c r="C15" s="193"/>
      <c r="D15" s="194">
        <v>4982</v>
      </c>
      <c r="E15" s="195"/>
    </row>
    <row r="16" spans="1:5" ht="17.100000000000001" customHeight="1" x14ac:dyDescent="0.15">
      <c r="A16" s="193" t="s">
        <v>85</v>
      </c>
      <c r="B16" s="193"/>
      <c r="C16" s="193"/>
      <c r="D16" s="194">
        <v>368</v>
      </c>
      <c r="E16" s="195"/>
    </row>
    <row r="17" spans="1:5" ht="17.100000000000001" customHeight="1" x14ac:dyDescent="0.15">
      <c r="A17" s="193" t="s">
        <v>86</v>
      </c>
      <c r="B17" s="193"/>
      <c r="C17" s="193"/>
      <c r="D17" s="194">
        <v>6087</v>
      </c>
      <c r="E17" s="195"/>
    </row>
    <row r="18" spans="1:5" ht="17.100000000000001" customHeight="1" x14ac:dyDescent="0.15">
      <c r="A18" s="193" t="s">
        <v>23</v>
      </c>
      <c r="B18" s="193"/>
      <c r="C18" s="193"/>
      <c r="D18" s="194" t="s">
        <v>12</v>
      </c>
      <c r="E18" s="195"/>
    </row>
    <row r="19" spans="1:5" ht="17.100000000000001" customHeight="1" x14ac:dyDescent="0.15">
      <c r="A19" s="193" t="s">
        <v>87</v>
      </c>
      <c r="B19" s="193"/>
      <c r="C19" s="193"/>
      <c r="D19" s="194">
        <v>478</v>
      </c>
      <c r="E19" s="195"/>
    </row>
    <row r="20" spans="1:5" ht="17.100000000000001" customHeight="1" x14ac:dyDescent="0.15">
      <c r="A20" s="193" t="s">
        <v>88</v>
      </c>
      <c r="B20" s="193"/>
      <c r="C20" s="193"/>
      <c r="D20" s="194">
        <v>234</v>
      </c>
      <c r="E20" s="195"/>
    </row>
    <row r="21" spans="1:5" ht="17.100000000000001" customHeight="1" x14ac:dyDescent="0.15">
      <c r="A21" s="193" t="s">
        <v>89</v>
      </c>
      <c r="B21" s="193"/>
      <c r="C21" s="193"/>
      <c r="D21" s="194">
        <v>6</v>
      </c>
      <c r="E21" s="195"/>
    </row>
    <row r="22" spans="1:5" ht="17.100000000000001" customHeight="1" x14ac:dyDescent="0.15">
      <c r="A22" s="193" t="s">
        <v>23</v>
      </c>
      <c r="B22" s="193"/>
      <c r="C22" s="193"/>
      <c r="D22" s="194">
        <v>238</v>
      </c>
      <c r="E22" s="195"/>
    </row>
    <row r="23" spans="1:5" ht="17.100000000000001" customHeight="1" x14ac:dyDescent="0.15">
      <c r="A23" s="193" t="s">
        <v>90</v>
      </c>
      <c r="B23" s="193"/>
      <c r="C23" s="193"/>
      <c r="D23" s="194">
        <v>23002</v>
      </c>
      <c r="E23" s="195"/>
    </row>
    <row r="24" spans="1:5" ht="17.100000000000001" customHeight="1" x14ac:dyDescent="0.15">
      <c r="A24" s="193" t="s">
        <v>91</v>
      </c>
      <c r="B24" s="193"/>
      <c r="C24" s="193"/>
      <c r="D24" s="194">
        <v>14791</v>
      </c>
      <c r="E24" s="195"/>
    </row>
    <row r="25" spans="1:5" ht="17.100000000000001" customHeight="1" x14ac:dyDescent="0.15">
      <c r="A25" s="193" t="s">
        <v>92</v>
      </c>
      <c r="B25" s="193"/>
      <c r="C25" s="193"/>
      <c r="D25" s="194">
        <v>5667</v>
      </c>
      <c r="E25" s="195"/>
    </row>
    <row r="26" spans="1:5" ht="17.100000000000001" customHeight="1" x14ac:dyDescent="0.15">
      <c r="A26" s="193" t="s">
        <v>93</v>
      </c>
      <c r="B26" s="193"/>
      <c r="C26" s="193"/>
      <c r="D26" s="194">
        <v>2425</v>
      </c>
      <c r="E26" s="195"/>
    </row>
    <row r="27" spans="1:5" ht="17.100000000000001" customHeight="1" x14ac:dyDescent="0.15">
      <c r="A27" s="193" t="s">
        <v>31</v>
      </c>
      <c r="B27" s="193"/>
      <c r="C27" s="193"/>
      <c r="D27" s="194">
        <v>119</v>
      </c>
      <c r="E27" s="195"/>
    </row>
    <row r="28" spans="1:5" ht="17.100000000000001" customHeight="1" x14ac:dyDescent="0.15">
      <c r="A28" s="193" t="s">
        <v>94</v>
      </c>
      <c r="B28" s="193"/>
      <c r="C28" s="193"/>
      <c r="D28" s="194">
        <v>1680</v>
      </c>
      <c r="E28" s="195"/>
    </row>
    <row r="29" spans="1:5" ht="17.100000000000001" customHeight="1" x14ac:dyDescent="0.15">
      <c r="A29" s="193" t="s">
        <v>95</v>
      </c>
      <c r="B29" s="193"/>
      <c r="C29" s="193"/>
      <c r="D29" s="194">
        <v>355</v>
      </c>
      <c r="E29" s="195"/>
    </row>
    <row r="30" spans="1:5" ht="17.100000000000001" customHeight="1" x14ac:dyDescent="0.15">
      <c r="A30" s="193" t="s">
        <v>50</v>
      </c>
      <c r="B30" s="193"/>
      <c r="C30" s="193"/>
      <c r="D30" s="194">
        <v>1325</v>
      </c>
      <c r="E30" s="195"/>
    </row>
    <row r="31" spans="1:5" ht="17.100000000000001" customHeight="1" x14ac:dyDescent="0.15">
      <c r="A31" s="196" t="s">
        <v>96</v>
      </c>
      <c r="B31" s="196"/>
      <c r="C31" s="196"/>
      <c r="D31" s="197">
        <v>38875</v>
      </c>
      <c r="E31" s="198"/>
    </row>
    <row r="32" spans="1:5" ht="17.100000000000001" customHeight="1" x14ac:dyDescent="0.15">
      <c r="A32" s="193" t="s">
        <v>97</v>
      </c>
      <c r="B32" s="193"/>
      <c r="C32" s="193"/>
      <c r="D32" s="194">
        <v>218</v>
      </c>
      <c r="E32" s="195"/>
    </row>
    <row r="33" spans="1:5" ht="17.100000000000001" customHeight="1" x14ac:dyDescent="0.15">
      <c r="A33" s="193" t="s">
        <v>98</v>
      </c>
      <c r="B33" s="193"/>
      <c r="C33" s="193"/>
      <c r="D33" s="194">
        <v>200</v>
      </c>
      <c r="E33" s="195"/>
    </row>
    <row r="34" spans="1:5" ht="17.100000000000001" customHeight="1" x14ac:dyDescent="0.15">
      <c r="A34" s="193" t="s">
        <v>99</v>
      </c>
      <c r="B34" s="193"/>
      <c r="C34" s="193"/>
      <c r="D34" s="194">
        <v>18</v>
      </c>
      <c r="E34" s="195"/>
    </row>
    <row r="35" spans="1:5" ht="17.100000000000001" customHeight="1" x14ac:dyDescent="0.15">
      <c r="A35" s="193" t="s">
        <v>100</v>
      </c>
      <c r="B35" s="193"/>
      <c r="C35" s="193"/>
      <c r="D35" s="194" t="s">
        <v>12</v>
      </c>
      <c r="E35" s="195"/>
    </row>
    <row r="36" spans="1:5" ht="17.100000000000001" customHeight="1" x14ac:dyDescent="0.15">
      <c r="A36" s="193" t="s">
        <v>101</v>
      </c>
      <c r="B36" s="193"/>
      <c r="C36" s="193"/>
      <c r="D36" s="194" t="s">
        <v>12</v>
      </c>
      <c r="E36" s="195"/>
    </row>
    <row r="37" spans="1:5" ht="17.100000000000001" customHeight="1" x14ac:dyDescent="0.15">
      <c r="A37" s="193" t="s">
        <v>50</v>
      </c>
      <c r="B37" s="193"/>
      <c r="C37" s="193"/>
      <c r="D37" s="194" t="s">
        <v>12</v>
      </c>
      <c r="E37" s="195"/>
    </row>
    <row r="38" spans="1:5" ht="17.100000000000001" customHeight="1" x14ac:dyDescent="0.15">
      <c r="A38" s="193" t="s">
        <v>102</v>
      </c>
      <c r="B38" s="193"/>
      <c r="C38" s="193"/>
      <c r="D38" s="194">
        <v>4</v>
      </c>
      <c r="E38" s="195"/>
    </row>
    <row r="39" spans="1:5" ht="17.100000000000001" customHeight="1" x14ac:dyDescent="0.15">
      <c r="A39" s="193" t="s">
        <v>103</v>
      </c>
      <c r="B39" s="193"/>
      <c r="C39" s="193"/>
      <c r="D39" s="194">
        <v>4</v>
      </c>
      <c r="E39" s="195"/>
    </row>
    <row r="40" spans="1:5" ht="17.100000000000001" customHeight="1" x14ac:dyDescent="0.15">
      <c r="A40" s="193" t="s">
        <v>50</v>
      </c>
      <c r="B40" s="193"/>
      <c r="C40" s="193"/>
      <c r="D40" s="194" t="s">
        <v>12</v>
      </c>
      <c r="E40" s="195"/>
    </row>
    <row r="41" spans="1:5" ht="17.100000000000001" customHeight="1" x14ac:dyDescent="0.15">
      <c r="A41" s="196" t="s">
        <v>104</v>
      </c>
      <c r="B41" s="196"/>
      <c r="C41" s="196"/>
      <c r="D41" s="197">
        <v>39089</v>
      </c>
      <c r="E41" s="198"/>
    </row>
    <row r="42" spans="1:5" ht="17.100000000000001" customHeight="1" x14ac:dyDescent="0.15">
      <c r="A42" s="3"/>
      <c r="B42" s="3"/>
      <c r="C42" s="3"/>
      <c r="D42" s="3"/>
      <c r="E42" s="3"/>
    </row>
    <row r="43" spans="1:5" x14ac:dyDescent="0.15">
      <c r="A43" s="9"/>
    </row>
    <row r="44" spans="1:5" x14ac:dyDescent="0.15">
      <c r="A44" s="9"/>
    </row>
    <row r="45" spans="1:5" x14ac:dyDescent="0.15">
      <c r="A45" s="9"/>
    </row>
  </sheetData>
  <mergeCells count="75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40:C40"/>
    <mergeCell ref="D40:E40"/>
    <mergeCell ref="A41:C41"/>
    <mergeCell ref="D41:E41"/>
    <mergeCell ref="A37:C37"/>
    <mergeCell ref="D37:E37"/>
    <mergeCell ref="A38:C38"/>
    <mergeCell ref="D38:E38"/>
    <mergeCell ref="A39:C39"/>
    <mergeCell ref="D39:E39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7"/>
  <sheetViews>
    <sheetView workbookViewId="0"/>
  </sheetViews>
  <sheetFormatPr defaultColWidth="8.875" defaultRowHeight="11.25" x14ac:dyDescent="0.15"/>
  <cols>
    <col min="1" max="1" width="30.875" style="12" customWidth="1"/>
    <col min="2" max="7" width="18.875" style="12" customWidth="1"/>
    <col min="8" max="16384" width="8.875" style="12"/>
  </cols>
  <sheetData>
    <row r="1" spans="1:5" ht="17.100000000000001" customHeight="1" x14ac:dyDescent="0.15">
      <c r="E1" s="11" t="s">
        <v>105</v>
      </c>
    </row>
    <row r="2" spans="1:5" ht="21" x14ac:dyDescent="0.15">
      <c r="A2" s="190" t="s">
        <v>106</v>
      </c>
      <c r="B2" s="191"/>
      <c r="C2" s="191"/>
      <c r="D2" s="191"/>
      <c r="E2" s="191"/>
    </row>
    <row r="3" spans="1:5" ht="13.5" x14ac:dyDescent="0.15">
      <c r="A3" s="192" t="s">
        <v>75</v>
      </c>
      <c r="B3" s="191"/>
      <c r="C3" s="191"/>
      <c r="D3" s="191"/>
      <c r="E3" s="191"/>
    </row>
    <row r="4" spans="1:5" ht="13.5" x14ac:dyDescent="0.15">
      <c r="A4" s="192" t="s">
        <v>76</v>
      </c>
      <c r="B4" s="191"/>
      <c r="C4" s="191"/>
      <c r="D4" s="191"/>
      <c r="E4" s="191"/>
    </row>
    <row r="5" spans="1:5" ht="17.100000000000001" customHeight="1" x14ac:dyDescent="0.15">
      <c r="E5" s="10" t="s">
        <v>3</v>
      </c>
    </row>
    <row r="6" spans="1:5" ht="13.5" x14ac:dyDescent="0.15">
      <c r="A6" s="200" t="s">
        <v>4</v>
      </c>
      <c r="B6" s="200" t="s">
        <v>107</v>
      </c>
      <c r="C6" s="201"/>
      <c r="D6" s="201"/>
      <c r="E6" s="202"/>
    </row>
    <row r="7" spans="1:5" ht="27" customHeight="1" x14ac:dyDescent="0.15">
      <c r="A7" s="199"/>
      <c r="B7" s="199"/>
      <c r="C7" s="13" t="s">
        <v>108</v>
      </c>
      <c r="D7" s="13" t="s">
        <v>109</v>
      </c>
      <c r="E7" s="5"/>
    </row>
    <row r="8" spans="1:5" ht="17.100000000000001" customHeight="1" x14ac:dyDescent="0.15">
      <c r="A8" s="1" t="s">
        <v>110</v>
      </c>
      <c r="B8" s="6">
        <v>91265</v>
      </c>
      <c r="C8" s="6">
        <v>138305</v>
      </c>
      <c r="D8" s="6">
        <v>-47040</v>
      </c>
      <c r="E8" s="8"/>
    </row>
    <row r="9" spans="1:5" ht="17.100000000000001" customHeight="1" x14ac:dyDescent="0.15">
      <c r="A9" s="2" t="s">
        <v>111</v>
      </c>
      <c r="B9" s="7">
        <v>-39089</v>
      </c>
      <c r="C9" s="4"/>
      <c r="D9" s="7">
        <v>-39089</v>
      </c>
      <c r="E9" s="4"/>
    </row>
    <row r="10" spans="1:5" ht="17.100000000000001" customHeight="1" x14ac:dyDescent="0.15">
      <c r="A10" s="2" t="s">
        <v>112</v>
      </c>
      <c r="B10" s="7">
        <v>36196</v>
      </c>
      <c r="C10" s="4"/>
      <c r="D10" s="7">
        <v>36196</v>
      </c>
      <c r="E10" s="4"/>
    </row>
    <row r="11" spans="1:5" ht="17.100000000000001" customHeight="1" x14ac:dyDescent="0.15">
      <c r="A11" s="2" t="s">
        <v>113</v>
      </c>
      <c r="B11" s="7">
        <v>18671</v>
      </c>
      <c r="C11" s="4"/>
      <c r="D11" s="7">
        <v>18671</v>
      </c>
      <c r="E11" s="4"/>
    </row>
    <row r="12" spans="1:5" ht="17.100000000000001" customHeight="1" x14ac:dyDescent="0.15">
      <c r="A12" s="2" t="s">
        <v>114</v>
      </c>
      <c r="B12" s="7">
        <v>17525</v>
      </c>
      <c r="C12" s="4"/>
      <c r="D12" s="7">
        <v>17525</v>
      </c>
      <c r="E12" s="4"/>
    </row>
    <row r="13" spans="1:5" ht="17.100000000000001" customHeight="1" x14ac:dyDescent="0.15">
      <c r="A13" s="1" t="s">
        <v>115</v>
      </c>
      <c r="B13" s="6">
        <v>-2893</v>
      </c>
      <c r="C13" s="8"/>
      <c r="D13" s="6">
        <v>-2893</v>
      </c>
      <c r="E13" s="8"/>
    </row>
    <row r="14" spans="1:5" ht="17.100000000000001" customHeight="1" x14ac:dyDescent="0.15">
      <c r="A14" s="2" t="s">
        <v>116</v>
      </c>
      <c r="B14" s="4"/>
      <c r="C14" s="7">
        <v>-2587</v>
      </c>
      <c r="D14" s="7">
        <v>2587</v>
      </c>
      <c r="E14" s="4"/>
    </row>
    <row r="15" spans="1:5" ht="17.100000000000001" customHeight="1" x14ac:dyDescent="0.15">
      <c r="A15" s="2" t="s">
        <v>117</v>
      </c>
      <c r="B15" s="4"/>
      <c r="C15" s="7">
        <v>3909</v>
      </c>
      <c r="D15" s="7">
        <v>-3909</v>
      </c>
      <c r="E15" s="4"/>
    </row>
    <row r="16" spans="1:5" ht="17.100000000000001" customHeight="1" x14ac:dyDescent="0.15">
      <c r="A16" s="2" t="s">
        <v>118</v>
      </c>
      <c r="B16" s="4"/>
      <c r="C16" s="7">
        <v>-6115</v>
      </c>
      <c r="D16" s="7">
        <v>6115</v>
      </c>
      <c r="E16" s="4"/>
    </row>
    <row r="17" spans="1:5" ht="17.100000000000001" customHeight="1" x14ac:dyDescent="0.15">
      <c r="A17" s="2" t="s">
        <v>119</v>
      </c>
      <c r="B17" s="4"/>
      <c r="C17" s="7">
        <v>1493</v>
      </c>
      <c r="D17" s="7">
        <v>-1493</v>
      </c>
      <c r="E17" s="4"/>
    </row>
    <row r="18" spans="1:5" ht="17.100000000000001" customHeight="1" x14ac:dyDescent="0.15">
      <c r="A18" s="2" t="s">
        <v>120</v>
      </c>
      <c r="B18" s="4"/>
      <c r="C18" s="7">
        <v>-1874</v>
      </c>
      <c r="D18" s="7">
        <v>1874</v>
      </c>
      <c r="E18" s="4"/>
    </row>
    <row r="19" spans="1:5" ht="17.100000000000001" customHeight="1" x14ac:dyDescent="0.15">
      <c r="A19" s="2" t="s">
        <v>121</v>
      </c>
      <c r="B19" s="7" t="s">
        <v>12</v>
      </c>
      <c r="C19" s="7" t="s">
        <v>12</v>
      </c>
      <c r="D19" s="4"/>
      <c r="E19" s="4"/>
    </row>
    <row r="20" spans="1:5" ht="17.100000000000001" customHeight="1" x14ac:dyDescent="0.15">
      <c r="A20" s="2" t="s">
        <v>122</v>
      </c>
      <c r="B20" s="7">
        <v>-25</v>
      </c>
      <c r="C20" s="7">
        <v>-25</v>
      </c>
      <c r="D20" s="4"/>
      <c r="E20" s="4"/>
    </row>
    <row r="21" spans="1:5" ht="17.100000000000001" customHeight="1" x14ac:dyDescent="0.15">
      <c r="A21" s="2" t="s">
        <v>123</v>
      </c>
      <c r="B21" s="7" t="s">
        <v>12</v>
      </c>
      <c r="C21" s="7" t="s">
        <v>12</v>
      </c>
      <c r="D21" s="7" t="s">
        <v>12</v>
      </c>
      <c r="E21" s="4"/>
    </row>
    <row r="22" spans="1:5" ht="17.100000000000001" customHeight="1" x14ac:dyDescent="0.15">
      <c r="A22" s="1" t="s">
        <v>124</v>
      </c>
      <c r="B22" s="6">
        <v>-2918</v>
      </c>
      <c r="C22" s="6">
        <v>-2613</v>
      </c>
      <c r="D22" s="6">
        <v>-306</v>
      </c>
      <c r="E22" s="8"/>
    </row>
    <row r="23" spans="1:5" ht="17.100000000000001" customHeight="1" x14ac:dyDescent="0.15">
      <c r="A23" s="1" t="s">
        <v>125</v>
      </c>
      <c r="B23" s="6">
        <v>88347</v>
      </c>
      <c r="C23" s="6">
        <v>135693</v>
      </c>
      <c r="D23" s="6">
        <v>-47346</v>
      </c>
      <c r="E23" s="8"/>
    </row>
    <row r="24" spans="1:5" ht="17.100000000000001" customHeight="1" x14ac:dyDescent="0.15">
      <c r="A24" s="3"/>
      <c r="B24" s="3"/>
      <c r="C24" s="3"/>
      <c r="D24" s="3"/>
      <c r="E24" s="3"/>
    </row>
    <row r="25" spans="1:5" x14ac:dyDescent="0.15">
      <c r="A25" s="9"/>
    </row>
    <row r="26" spans="1:5" x14ac:dyDescent="0.15">
      <c r="A26" s="9"/>
    </row>
    <row r="27" spans="1:5" x14ac:dyDescent="0.15">
      <c r="A27" s="9"/>
    </row>
  </sheetData>
  <mergeCells count="6">
    <mergeCell ref="A2:E2"/>
    <mergeCell ref="A3:E3"/>
    <mergeCell ref="A4:E4"/>
    <mergeCell ref="A6:A7"/>
    <mergeCell ref="B6:B7"/>
    <mergeCell ref="C6:E6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12" customWidth="1"/>
    <col min="2" max="3" width="8.875" style="12" hidden="1" customWidth="1"/>
    <col min="4" max="4" width="10.875" style="12" customWidth="1"/>
    <col min="5" max="5" width="15.875" style="12" customWidth="1"/>
    <col min="6" max="7" width="30.875" style="12" customWidth="1"/>
    <col min="8" max="16384" width="8.875" style="12"/>
  </cols>
  <sheetData>
    <row r="1" spans="1:5" ht="17.100000000000001" customHeight="1" x14ac:dyDescent="0.15">
      <c r="E1" s="11" t="s">
        <v>126</v>
      </c>
    </row>
    <row r="2" spans="1:5" ht="21" x14ac:dyDescent="0.15">
      <c r="A2" s="190" t="s">
        <v>127</v>
      </c>
      <c r="B2" s="191"/>
      <c r="C2" s="191"/>
      <c r="D2" s="191"/>
      <c r="E2" s="191"/>
    </row>
    <row r="3" spans="1:5" ht="13.5" x14ac:dyDescent="0.15">
      <c r="A3" s="192" t="s">
        <v>75</v>
      </c>
      <c r="B3" s="191"/>
      <c r="C3" s="191"/>
      <c r="D3" s="191"/>
      <c r="E3" s="191"/>
    </row>
    <row r="4" spans="1:5" ht="13.5" x14ac:dyDescent="0.15">
      <c r="A4" s="192" t="s">
        <v>76</v>
      </c>
      <c r="B4" s="191"/>
      <c r="C4" s="191"/>
      <c r="D4" s="191"/>
      <c r="E4" s="191"/>
    </row>
    <row r="5" spans="1:5" ht="17.100000000000001" customHeight="1" x14ac:dyDescent="0.15">
      <c r="E5" s="10" t="s">
        <v>3</v>
      </c>
    </row>
    <row r="6" spans="1:5" ht="27" customHeight="1" x14ac:dyDescent="0.15">
      <c r="A6" s="199" t="s">
        <v>4</v>
      </c>
      <c r="B6" s="199"/>
      <c r="C6" s="199"/>
      <c r="D6" s="199" t="s">
        <v>5</v>
      </c>
      <c r="E6" s="199"/>
    </row>
    <row r="7" spans="1:5" ht="17.100000000000001" customHeight="1" x14ac:dyDescent="0.15">
      <c r="A7" s="193" t="s">
        <v>128</v>
      </c>
      <c r="B7" s="193"/>
      <c r="C7" s="193"/>
      <c r="D7" s="195"/>
      <c r="E7" s="195"/>
    </row>
    <row r="8" spans="1:5" ht="17.100000000000001" customHeight="1" x14ac:dyDescent="0.15">
      <c r="A8" s="193" t="s">
        <v>129</v>
      </c>
      <c r="B8" s="193"/>
      <c r="C8" s="193"/>
      <c r="D8" s="194">
        <v>34388</v>
      </c>
      <c r="E8" s="195"/>
    </row>
    <row r="9" spans="1:5" ht="17.100000000000001" customHeight="1" x14ac:dyDescent="0.15">
      <c r="A9" s="193" t="s">
        <v>130</v>
      </c>
      <c r="B9" s="193"/>
      <c r="C9" s="193"/>
      <c r="D9" s="194">
        <v>11386</v>
      </c>
      <c r="E9" s="195"/>
    </row>
    <row r="10" spans="1:5" ht="17.100000000000001" customHeight="1" x14ac:dyDescent="0.15">
      <c r="A10" s="193" t="s">
        <v>131</v>
      </c>
      <c r="B10" s="193"/>
      <c r="C10" s="193"/>
      <c r="D10" s="194">
        <v>5610</v>
      </c>
      <c r="E10" s="195"/>
    </row>
    <row r="11" spans="1:5" ht="17.100000000000001" customHeight="1" x14ac:dyDescent="0.15">
      <c r="A11" s="193" t="s">
        <v>132</v>
      </c>
      <c r="B11" s="193"/>
      <c r="C11" s="193"/>
      <c r="D11" s="194">
        <v>5350</v>
      </c>
      <c r="E11" s="195"/>
    </row>
    <row r="12" spans="1:5" ht="17.100000000000001" customHeight="1" x14ac:dyDescent="0.15">
      <c r="A12" s="193" t="s">
        <v>133</v>
      </c>
      <c r="B12" s="193"/>
      <c r="C12" s="193"/>
      <c r="D12" s="194">
        <v>234</v>
      </c>
      <c r="E12" s="195"/>
    </row>
    <row r="13" spans="1:5" ht="17.100000000000001" customHeight="1" x14ac:dyDescent="0.15">
      <c r="A13" s="193" t="s">
        <v>134</v>
      </c>
      <c r="B13" s="193"/>
      <c r="C13" s="193"/>
      <c r="D13" s="194">
        <v>192</v>
      </c>
      <c r="E13" s="195"/>
    </row>
    <row r="14" spans="1:5" ht="17.100000000000001" customHeight="1" x14ac:dyDescent="0.15">
      <c r="A14" s="193" t="s">
        <v>135</v>
      </c>
      <c r="B14" s="193"/>
      <c r="C14" s="193"/>
      <c r="D14" s="194">
        <v>23002</v>
      </c>
      <c r="E14" s="195"/>
    </row>
    <row r="15" spans="1:5" ht="17.100000000000001" customHeight="1" x14ac:dyDescent="0.15">
      <c r="A15" s="193" t="s">
        <v>136</v>
      </c>
      <c r="B15" s="193"/>
      <c r="C15" s="193"/>
      <c r="D15" s="194">
        <v>14791</v>
      </c>
      <c r="E15" s="195"/>
    </row>
    <row r="16" spans="1:5" ht="17.100000000000001" customHeight="1" x14ac:dyDescent="0.15">
      <c r="A16" s="193" t="s">
        <v>137</v>
      </c>
      <c r="B16" s="193"/>
      <c r="C16" s="193"/>
      <c r="D16" s="194">
        <v>5667</v>
      </c>
      <c r="E16" s="195"/>
    </row>
    <row r="17" spans="1:5" ht="17.100000000000001" customHeight="1" x14ac:dyDescent="0.15">
      <c r="A17" s="193" t="s">
        <v>138</v>
      </c>
      <c r="B17" s="193"/>
      <c r="C17" s="193"/>
      <c r="D17" s="194">
        <v>2425</v>
      </c>
      <c r="E17" s="195"/>
    </row>
    <row r="18" spans="1:5" ht="17.100000000000001" customHeight="1" x14ac:dyDescent="0.15">
      <c r="A18" s="193" t="s">
        <v>134</v>
      </c>
      <c r="B18" s="193"/>
      <c r="C18" s="193"/>
      <c r="D18" s="194">
        <v>119</v>
      </c>
      <c r="E18" s="195"/>
    </row>
    <row r="19" spans="1:5" ht="17.100000000000001" customHeight="1" x14ac:dyDescent="0.15">
      <c r="A19" s="193" t="s">
        <v>139</v>
      </c>
      <c r="B19" s="193"/>
      <c r="C19" s="193"/>
      <c r="D19" s="194">
        <v>35382</v>
      </c>
      <c r="E19" s="195"/>
    </row>
    <row r="20" spans="1:5" ht="17.100000000000001" customHeight="1" x14ac:dyDescent="0.15">
      <c r="A20" s="193" t="s">
        <v>140</v>
      </c>
      <c r="B20" s="193"/>
      <c r="C20" s="193"/>
      <c r="D20" s="194">
        <v>17980</v>
      </c>
      <c r="E20" s="195"/>
    </row>
    <row r="21" spans="1:5" ht="17.100000000000001" customHeight="1" x14ac:dyDescent="0.15">
      <c r="A21" s="193" t="s">
        <v>141</v>
      </c>
      <c r="B21" s="193"/>
      <c r="C21" s="193"/>
      <c r="D21" s="194">
        <v>16261</v>
      </c>
      <c r="E21" s="195"/>
    </row>
    <row r="22" spans="1:5" ht="17.100000000000001" customHeight="1" x14ac:dyDescent="0.15">
      <c r="A22" s="193" t="s">
        <v>142</v>
      </c>
      <c r="B22" s="193"/>
      <c r="C22" s="193"/>
      <c r="D22" s="194">
        <v>355</v>
      </c>
      <c r="E22" s="195"/>
    </row>
    <row r="23" spans="1:5" ht="17.100000000000001" customHeight="1" x14ac:dyDescent="0.15">
      <c r="A23" s="193" t="s">
        <v>143</v>
      </c>
      <c r="B23" s="193"/>
      <c r="C23" s="193"/>
      <c r="D23" s="194">
        <v>786</v>
      </c>
      <c r="E23" s="195"/>
    </row>
    <row r="24" spans="1:5" ht="17.100000000000001" customHeight="1" x14ac:dyDescent="0.15">
      <c r="A24" s="193" t="s">
        <v>144</v>
      </c>
      <c r="B24" s="193"/>
      <c r="C24" s="193"/>
      <c r="D24" s="194">
        <v>200</v>
      </c>
      <c r="E24" s="195"/>
    </row>
    <row r="25" spans="1:5" ht="17.100000000000001" customHeight="1" x14ac:dyDescent="0.15">
      <c r="A25" s="193" t="s">
        <v>145</v>
      </c>
      <c r="B25" s="193"/>
      <c r="C25" s="193"/>
      <c r="D25" s="194">
        <v>200</v>
      </c>
      <c r="E25" s="195"/>
    </row>
    <row r="26" spans="1:5" ht="17.100000000000001" customHeight="1" x14ac:dyDescent="0.15">
      <c r="A26" s="193" t="s">
        <v>146</v>
      </c>
      <c r="B26" s="193"/>
      <c r="C26" s="193"/>
      <c r="D26" s="194" t="s">
        <v>12</v>
      </c>
      <c r="E26" s="195"/>
    </row>
    <row r="27" spans="1:5" ht="17.100000000000001" customHeight="1" x14ac:dyDescent="0.15">
      <c r="A27" s="193" t="s">
        <v>147</v>
      </c>
      <c r="B27" s="193"/>
      <c r="C27" s="193"/>
      <c r="D27" s="194">
        <v>68</v>
      </c>
      <c r="E27" s="195"/>
    </row>
    <row r="28" spans="1:5" ht="17.100000000000001" customHeight="1" x14ac:dyDescent="0.15">
      <c r="A28" s="196" t="s">
        <v>148</v>
      </c>
      <c r="B28" s="196"/>
      <c r="C28" s="196"/>
      <c r="D28" s="197">
        <v>862</v>
      </c>
      <c r="E28" s="198"/>
    </row>
    <row r="29" spans="1:5" ht="17.100000000000001" customHeight="1" x14ac:dyDescent="0.15">
      <c r="A29" s="193" t="s">
        <v>149</v>
      </c>
      <c r="B29" s="193"/>
      <c r="C29" s="193"/>
      <c r="D29" s="195"/>
      <c r="E29" s="195"/>
    </row>
    <row r="30" spans="1:5" ht="17.100000000000001" customHeight="1" x14ac:dyDescent="0.15">
      <c r="A30" s="193" t="s">
        <v>150</v>
      </c>
      <c r="B30" s="193"/>
      <c r="C30" s="193"/>
      <c r="D30" s="194">
        <v>5398</v>
      </c>
      <c r="E30" s="195"/>
    </row>
    <row r="31" spans="1:5" ht="17.100000000000001" customHeight="1" x14ac:dyDescent="0.15">
      <c r="A31" s="193" t="s">
        <v>151</v>
      </c>
      <c r="B31" s="193"/>
      <c r="C31" s="193"/>
      <c r="D31" s="194">
        <v>3905</v>
      </c>
      <c r="E31" s="195"/>
    </row>
    <row r="32" spans="1:5" ht="17.100000000000001" customHeight="1" x14ac:dyDescent="0.15">
      <c r="A32" s="193" t="s">
        <v>152</v>
      </c>
      <c r="B32" s="193"/>
      <c r="C32" s="193"/>
      <c r="D32" s="194">
        <v>867</v>
      </c>
      <c r="E32" s="195"/>
    </row>
    <row r="33" spans="1:5" ht="17.100000000000001" customHeight="1" x14ac:dyDescent="0.15">
      <c r="A33" s="193" t="s">
        <v>153</v>
      </c>
      <c r="B33" s="193"/>
      <c r="C33" s="193"/>
      <c r="D33" s="194">
        <v>90</v>
      </c>
      <c r="E33" s="195"/>
    </row>
    <row r="34" spans="1:5" ht="17.100000000000001" customHeight="1" x14ac:dyDescent="0.15">
      <c r="A34" s="193" t="s">
        <v>154</v>
      </c>
      <c r="B34" s="193"/>
      <c r="C34" s="193"/>
      <c r="D34" s="194">
        <v>536</v>
      </c>
      <c r="E34" s="195"/>
    </row>
    <row r="35" spans="1:5" ht="17.100000000000001" customHeight="1" x14ac:dyDescent="0.15">
      <c r="A35" s="193" t="s">
        <v>146</v>
      </c>
      <c r="B35" s="193"/>
      <c r="C35" s="193"/>
      <c r="D35" s="194" t="s">
        <v>12</v>
      </c>
      <c r="E35" s="195"/>
    </row>
    <row r="36" spans="1:5" ht="17.100000000000001" customHeight="1" x14ac:dyDescent="0.15">
      <c r="A36" s="193" t="s">
        <v>155</v>
      </c>
      <c r="B36" s="193"/>
      <c r="C36" s="193"/>
      <c r="D36" s="194">
        <v>3077</v>
      </c>
      <c r="E36" s="195"/>
    </row>
    <row r="37" spans="1:5" ht="17.100000000000001" customHeight="1" x14ac:dyDescent="0.15">
      <c r="A37" s="193" t="s">
        <v>141</v>
      </c>
      <c r="B37" s="193"/>
      <c r="C37" s="193"/>
      <c r="D37" s="194">
        <v>1196</v>
      </c>
      <c r="E37" s="195"/>
    </row>
    <row r="38" spans="1:5" ht="17.100000000000001" customHeight="1" x14ac:dyDescent="0.15">
      <c r="A38" s="193" t="s">
        <v>156</v>
      </c>
      <c r="B38" s="193"/>
      <c r="C38" s="193"/>
      <c r="D38" s="194">
        <v>1290</v>
      </c>
      <c r="E38" s="195"/>
    </row>
    <row r="39" spans="1:5" ht="17.100000000000001" customHeight="1" x14ac:dyDescent="0.15">
      <c r="A39" s="193" t="s">
        <v>157</v>
      </c>
      <c r="B39" s="193"/>
      <c r="C39" s="193"/>
      <c r="D39" s="194">
        <v>576</v>
      </c>
      <c r="E39" s="195"/>
    </row>
    <row r="40" spans="1:5" ht="17.100000000000001" customHeight="1" x14ac:dyDescent="0.15">
      <c r="A40" s="193" t="s">
        <v>158</v>
      </c>
      <c r="B40" s="193"/>
      <c r="C40" s="193"/>
      <c r="D40" s="194">
        <v>15</v>
      </c>
      <c r="E40" s="195"/>
    </row>
    <row r="41" spans="1:5" ht="17.100000000000001" customHeight="1" x14ac:dyDescent="0.15">
      <c r="A41" s="193" t="s">
        <v>143</v>
      </c>
      <c r="B41" s="193"/>
      <c r="C41" s="193"/>
      <c r="D41" s="194" t="s">
        <v>12</v>
      </c>
      <c r="E41" s="195"/>
    </row>
    <row r="42" spans="1:5" ht="17.100000000000001" customHeight="1" x14ac:dyDescent="0.15">
      <c r="A42" s="196" t="s">
        <v>159</v>
      </c>
      <c r="B42" s="196"/>
      <c r="C42" s="196"/>
      <c r="D42" s="197">
        <v>-2321</v>
      </c>
      <c r="E42" s="198"/>
    </row>
    <row r="43" spans="1:5" ht="17.100000000000001" customHeight="1" x14ac:dyDescent="0.15">
      <c r="A43" s="193" t="s">
        <v>160</v>
      </c>
      <c r="B43" s="193"/>
      <c r="C43" s="193"/>
      <c r="D43" s="195"/>
      <c r="E43" s="195"/>
    </row>
    <row r="44" spans="1:5" ht="17.100000000000001" customHeight="1" x14ac:dyDescent="0.15">
      <c r="A44" s="193" t="s">
        <v>161</v>
      </c>
      <c r="B44" s="193"/>
      <c r="C44" s="193"/>
      <c r="D44" s="194">
        <v>3439</v>
      </c>
      <c r="E44" s="195"/>
    </row>
    <row r="45" spans="1:5" ht="17.100000000000001" customHeight="1" x14ac:dyDescent="0.15">
      <c r="A45" s="193" t="s">
        <v>162</v>
      </c>
      <c r="B45" s="193"/>
      <c r="C45" s="193"/>
      <c r="D45" s="194">
        <v>3317</v>
      </c>
      <c r="E45" s="195"/>
    </row>
    <row r="46" spans="1:5" ht="17.100000000000001" customHeight="1" x14ac:dyDescent="0.15">
      <c r="A46" s="193" t="s">
        <v>146</v>
      </c>
      <c r="B46" s="193"/>
      <c r="C46" s="193"/>
      <c r="D46" s="194">
        <v>123</v>
      </c>
      <c r="E46" s="195"/>
    </row>
    <row r="47" spans="1:5" ht="17.100000000000001" customHeight="1" x14ac:dyDescent="0.15">
      <c r="A47" s="193" t="s">
        <v>163</v>
      </c>
      <c r="B47" s="193"/>
      <c r="C47" s="193"/>
      <c r="D47" s="194">
        <v>3708</v>
      </c>
      <c r="E47" s="195"/>
    </row>
    <row r="48" spans="1:5" ht="17.100000000000001" customHeight="1" x14ac:dyDescent="0.15">
      <c r="A48" s="193" t="s">
        <v>164</v>
      </c>
      <c r="B48" s="193"/>
      <c r="C48" s="193"/>
      <c r="D48" s="194">
        <v>3708</v>
      </c>
      <c r="E48" s="195"/>
    </row>
    <row r="49" spans="1:5" ht="17.100000000000001" customHeight="1" x14ac:dyDescent="0.15">
      <c r="A49" s="193" t="s">
        <v>143</v>
      </c>
      <c r="B49" s="193"/>
      <c r="C49" s="193"/>
      <c r="D49" s="194" t="s">
        <v>12</v>
      </c>
      <c r="E49" s="195"/>
    </row>
    <row r="50" spans="1:5" ht="17.100000000000001" customHeight="1" x14ac:dyDescent="0.15">
      <c r="A50" s="196" t="s">
        <v>165</v>
      </c>
      <c r="B50" s="196"/>
      <c r="C50" s="196"/>
      <c r="D50" s="197">
        <v>268</v>
      </c>
      <c r="E50" s="198"/>
    </row>
    <row r="51" spans="1:5" ht="17.100000000000001" customHeight="1" x14ac:dyDescent="0.15">
      <c r="A51" s="196" t="s">
        <v>166</v>
      </c>
      <c r="B51" s="196"/>
      <c r="C51" s="196"/>
      <c r="D51" s="197">
        <v>-1191</v>
      </c>
      <c r="E51" s="198"/>
    </row>
    <row r="52" spans="1:5" ht="17.100000000000001" customHeight="1" x14ac:dyDescent="0.15">
      <c r="A52" s="196" t="s">
        <v>167</v>
      </c>
      <c r="B52" s="196"/>
      <c r="C52" s="196"/>
      <c r="D52" s="197">
        <v>2148</v>
      </c>
      <c r="E52" s="198"/>
    </row>
    <row r="53" spans="1:5" ht="17.100000000000001" customHeight="1" x14ac:dyDescent="0.15">
      <c r="A53" s="196" t="s">
        <v>168</v>
      </c>
      <c r="B53" s="196"/>
      <c r="C53" s="196"/>
      <c r="D53" s="197">
        <v>957</v>
      </c>
      <c r="E53" s="198"/>
    </row>
    <row r="55" spans="1:5" ht="17.100000000000001" customHeight="1" x14ac:dyDescent="0.15">
      <c r="A55" s="196" t="s">
        <v>169</v>
      </c>
      <c r="B55" s="196"/>
      <c r="C55" s="196"/>
      <c r="D55" s="197">
        <v>389</v>
      </c>
      <c r="E55" s="198"/>
    </row>
    <row r="56" spans="1:5" ht="17.100000000000001" customHeight="1" x14ac:dyDescent="0.15">
      <c r="A56" s="196" t="s">
        <v>170</v>
      </c>
      <c r="B56" s="196"/>
      <c r="C56" s="196"/>
      <c r="D56" s="197">
        <v>-87</v>
      </c>
      <c r="E56" s="198"/>
    </row>
    <row r="57" spans="1:5" ht="17.100000000000001" customHeight="1" x14ac:dyDescent="0.15">
      <c r="A57" s="196" t="s">
        <v>171</v>
      </c>
      <c r="B57" s="196"/>
      <c r="C57" s="196"/>
      <c r="D57" s="197">
        <v>303</v>
      </c>
      <c r="E57" s="198"/>
    </row>
    <row r="58" spans="1:5" ht="17.100000000000001" customHeight="1" x14ac:dyDescent="0.15">
      <c r="A58" s="196" t="s">
        <v>172</v>
      </c>
      <c r="B58" s="196"/>
      <c r="C58" s="196"/>
      <c r="D58" s="197">
        <v>1259</v>
      </c>
      <c r="E58" s="198"/>
    </row>
    <row r="59" spans="1:5" ht="17.100000000000001" customHeight="1" x14ac:dyDescent="0.15">
      <c r="A59" s="3"/>
      <c r="B59" s="3"/>
      <c r="C59" s="3"/>
      <c r="D59" s="3"/>
      <c r="E59" s="3"/>
    </row>
    <row r="60" spans="1:5" x14ac:dyDescent="0.15">
      <c r="A60" s="9"/>
    </row>
    <row r="61" spans="1:5" x14ac:dyDescent="0.15">
      <c r="A61" s="9"/>
    </row>
    <row r="62" spans="1:5" x14ac:dyDescent="0.15">
      <c r="A62" s="9"/>
    </row>
  </sheetData>
  <mergeCells count="107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8052-4E3A-49D4-91E1-78647BBC8239}">
  <sheetPr>
    <pageSetUpPr fitToPage="1"/>
  </sheetPr>
  <dimension ref="A1:N50"/>
  <sheetViews>
    <sheetView view="pageBreakPreview" topLeftCell="A26" zoomScaleNormal="100" zoomScaleSheetLayoutView="100" workbookViewId="0">
      <selection activeCell="K31" sqref="K31:K48"/>
    </sheetView>
  </sheetViews>
  <sheetFormatPr defaultColWidth="9" defaultRowHeight="13.5" x14ac:dyDescent="0.4"/>
  <cols>
    <col min="1" max="1" width="0.875" style="14" customWidth="1"/>
    <col min="2" max="2" width="3.75" style="14" customWidth="1"/>
    <col min="3" max="3" width="16.75" style="14" customWidth="1"/>
    <col min="4" max="11" width="15.625" style="14" customWidth="1"/>
    <col min="12" max="12" width="0.625" style="14" customWidth="1"/>
    <col min="13" max="13" width="0.375" style="14" customWidth="1"/>
    <col min="14" max="16384" width="9" style="14"/>
  </cols>
  <sheetData>
    <row r="1" spans="1:12" ht="18.75" customHeight="1" x14ac:dyDescent="0.4">
      <c r="A1" s="213" t="s">
        <v>173</v>
      </c>
      <c r="B1" s="213"/>
      <c r="C1" s="213"/>
      <c r="D1" s="213"/>
    </row>
    <row r="2" spans="1:12" ht="24.75" customHeight="1" x14ac:dyDescent="0.4">
      <c r="A2" s="214" t="s">
        <v>174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ht="19.5" customHeight="1" x14ac:dyDescent="0.4">
      <c r="A3" s="213" t="s">
        <v>175</v>
      </c>
      <c r="B3" s="213"/>
      <c r="C3" s="213"/>
      <c r="D3" s="213"/>
      <c r="E3" s="213"/>
      <c r="F3" s="15"/>
      <c r="G3" s="15"/>
      <c r="H3" s="15"/>
      <c r="I3" s="15"/>
      <c r="J3" s="15"/>
      <c r="K3" s="15"/>
    </row>
    <row r="4" spans="1:12" ht="16.5" customHeight="1" x14ac:dyDescent="0.4">
      <c r="A4" s="213" t="s">
        <v>176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1:12" ht="1.5" customHeight="1" x14ac:dyDescent="0.4"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1:12" ht="20.25" customHeight="1" x14ac:dyDescent="0.4">
      <c r="A6" s="16"/>
      <c r="B6" s="17" t="s">
        <v>177</v>
      </c>
      <c r="C6" s="18"/>
      <c r="D6" s="19"/>
      <c r="E6" s="19"/>
      <c r="F6" s="19"/>
      <c r="G6" s="19"/>
      <c r="H6" s="19"/>
      <c r="I6" s="19"/>
      <c r="J6" s="20" t="s">
        <v>178</v>
      </c>
      <c r="K6" s="19"/>
      <c r="L6" s="16"/>
    </row>
    <row r="7" spans="1:12" ht="37.5" customHeight="1" x14ac:dyDescent="0.4">
      <c r="A7" s="16"/>
      <c r="B7" s="208" t="s">
        <v>179</v>
      </c>
      <c r="C7" s="208"/>
      <c r="D7" s="21" t="s">
        <v>180</v>
      </c>
      <c r="E7" s="21" t="s">
        <v>181</v>
      </c>
      <c r="F7" s="21" t="s">
        <v>182</v>
      </c>
      <c r="G7" s="21" t="s">
        <v>183</v>
      </c>
      <c r="H7" s="22" t="s">
        <v>184</v>
      </c>
      <c r="I7" s="23" t="s">
        <v>185</v>
      </c>
      <c r="J7" s="22" t="s">
        <v>186</v>
      </c>
      <c r="K7" s="24"/>
      <c r="L7" s="16"/>
    </row>
    <row r="8" spans="1:12" ht="14.1" customHeight="1" x14ac:dyDescent="0.4">
      <c r="A8" s="16"/>
      <c r="B8" s="203" t="s">
        <v>187</v>
      </c>
      <c r="C8" s="203"/>
      <c r="D8" s="25">
        <v>56863597516</v>
      </c>
      <c r="E8" s="25">
        <v>2651947270</v>
      </c>
      <c r="F8" s="25">
        <v>702002727</v>
      </c>
      <c r="G8" s="25">
        <v>58813542059</v>
      </c>
      <c r="H8" s="25">
        <v>25233932350</v>
      </c>
      <c r="I8" s="25">
        <v>898578139</v>
      </c>
      <c r="J8" s="25">
        <v>33579609709</v>
      </c>
      <c r="K8" s="24"/>
      <c r="L8" s="16"/>
    </row>
    <row r="9" spans="1:12" ht="14.1" customHeight="1" x14ac:dyDescent="0.4">
      <c r="A9" s="16"/>
      <c r="B9" s="203" t="s">
        <v>188</v>
      </c>
      <c r="C9" s="203"/>
      <c r="D9" s="25">
        <v>15515107306</v>
      </c>
      <c r="E9" s="25">
        <v>18160020</v>
      </c>
      <c r="F9" s="25">
        <v>50485799</v>
      </c>
      <c r="G9" s="26">
        <v>15482781527</v>
      </c>
      <c r="H9" s="25" t="s">
        <v>12</v>
      </c>
      <c r="I9" s="25" t="s">
        <v>12</v>
      </c>
      <c r="J9" s="26">
        <v>15482781527</v>
      </c>
      <c r="K9" s="24"/>
      <c r="L9" s="16"/>
    </row>
    <row r="10" spans="1:12" ht="14.1" customHeight="1" x14ac:dyDescent="0.4">
      <c r="A10" s="16"/>
      <c r="B10" s="207" t="s">
        <v>189</v>
      </c>
      <c r="C10" s="207"/>
      <c r="D10" s="25" t="s">
        <v>12</v>
      </c>
      <c r="E10" s="25" t="s">
        <v>12</v>
      </c>
      <c r="F10" s="25" t="s">
        <v>12</v>
      </c>
      <c r="G10" s="26" t="s">
        <v>12</v>
      </c>
      <c r="H10" s="25" t="s">
        <v>12</v>
      </c>
      <c r="I10" s="25" t="s">
        <v>12</v>
      </c>
      <c r="J10" s="26" t="s">
        <v>12</v>
      </c>
      <c r="K10" s="24"/>
      <c r="L10" s="16"/>
    </row>
    <row r="11" spans="1:12" ht="14.1" customHeight="1" x14ac:dyDescent="0.4">
      <c r="A11" s="16"/>
      <c r="B11" s="207" t="s">
        <v>190</v>
      </c>
      <c r="C11" s="207"/>
      <c r="D11" s="25">
        <v>39462888851</v>
      </c>
      <c r="E11" s="25">
        <v>2387243350</v>
      </c>
      <c r="F11" s="25">
        <v>109043501</v>
      </c>
      <c r="G11" s="26">
        <v>41741088700</v>
      </c>
      <c r="H11" s="25">
        <v>24779714806</v>
      </c>
      <c r="I11" s="25">
        <v>820334798</v>
      </c>
      <c r="J11" s="26">
        <v>16961373894</v>
      </c>
      <c r="K11" s="24"/>
      <c r="L11" s="16"/>
    </row>
    <row r="12" spans="1:12" ht="14.1" customHeight="1" x14ac:dyDescent="0.4">
      <c r="A12" s="16"/>
      <c r="B12" s="203" t="s">
        <v>191</v>
      </c>
      <c r="C12" s="203"/>
      <c r="D12" s="25">
        <v>1533945359</v>
      </c>
      <c r="E12" s="25">
        <v>26387900</v>
      </c>
      <c r="F12" s="25">
        <v>208417427</v>
      </c>
      <c r="G12" s="26">
        <v>1351915832</v>
      </c>
      <c r="H12" s="25">
        <v>454217544</v>
      </c>
      <c r="I12" s="25">
        <v>78243341</v>
      </c>
      <c r="J12" s="26">
        <v>897698288</v>
      </c>
      <c r="K12" s="24"/>
      <c r="L12" s="16"/>
    </row>
    <row r="13" spans="1:12" ht="14.1" customHeight="1" x14ac:dyDescent="0.4">
      <c r="A13" s="16"/>
      <c r="B13" s="207" t="s">
        <v>192</v>
      </c>
      <c r="C13" s="207"/>
      <c r="D13" s="25" t="s">
        <v>12</v>
      </c>
      <c r="E13" s="25" t="s">
        <v>12</v>
      </c>
      <c r="F13" s="25" t="s">
        <v>12</v>
      </c>
      <c r="G13" s="26" t="s">
        <v>12</v>
      </c>
      <c r="H13" s="25" t="s">
        <v>12</v>
      </c>
      <c r="I13" s="25" t="s">
        <v>12</v>
      </c>
      <c r="J13" s="26" t="s">
        <v>12</v>
      </c>
      <c r="K13" s="24"/>
      <c r="L13" s="16"/>
    </row>
    <row r="14" spans="1:12" ht="14.1" customHeight="1" x14ac:dyDescent="0.4">
      <c r="A14" s="16"/>
      <c r="B14" s="203" t="s">
        <v>193</v>
      </c>
      <c r="C14" s="203"/>
      <c r="D14" s="25" t="s">
        <v>12</v>
      </c>
      <c r="E14" s="25" t="s">
        <v>12</v>
      </c>
      <c r="F14" s="25" t="s">
        <v>12</v>
      </c>
      <c r="G14" s="26" t="s">
        <v>12</v>
      </c>
      <c r="H14" s="25" t="s">
        <v>12</v>
      </c>
      <c r="I14" s="25" t="s">
        <v>12</v>
      </c>
      <c r="J14" s="26" t="s">
        <v>12</v>
      </c>
      <c r="K14" s="24"/>
      <c r="L14" s="16"/>
    </row>
    <row r="15" spans="1:12" ht="14.1" customHeight="1" x14ac:dyDescent="0.4">
      <c r="A15" s="16"/>
      <c r="B15" s="207" t="s">
        <v>194</v>
      </c>
      <c r="C15" s="207"/>
      <c r="D15" s="25" t="s">
        <v>12</v>
      </c>
      <c r="E15" s="25" t="s">
        <v>12</v>
      </c>
      <c r="F15" s="25" t="s">
        <v>12</v>
      </c>
      <c r="G15" s="26" t="s">
        <v>12</v>
      </c>
      <c r="H15" s="25" t="s">
        <v>12</v>
      </c>
      <c r="I15" s="25" t="s">
        <v>12</v>
      </c>
      <c r="J15" s="26" t="s">
        <v>12</v>
      </c>
      <c r="K15" s="24"/>
      <c r="L15" s="16"/>
    </row>
    <row r="16" spans="1:12" ht="14.1" customHeight="1" x14ac:dyDescent="0.4">
      <c r="A16" s="16"/>
      <c r="B16" s="207" t="s">
        <v>195</v>
      </c>
      <c r="C16" s="207"/>
      <c r="D16" s="25" t="s">
        <v>12</v>
      </c>
      <c r="E16" s="25" t="s">
        <v>12</v>
      </c>
      <c r="F16" s="25" t="s">
        <v>12</v>
      </c>
      <c r="G16" s="26" t="s">
        <v>12</v>
      </c>
      <c r="H16" s="25" t="s">
        <v>12</v>
      </c>
      <c r="I16" s="25" t="s">
        <v>12</v>
      </c>
      <c r="J16" s="26" t="s">
        <v>12</v>
      </c>
      <c r="K16" s="24"/>
      <c r="L16" s="16"/>
    </row>
    <row r="17" spans="1:13" ht="14.1" customHeight="1" x14ac:dyDescent="0.4">
      <c r="A17" s="16"/>
      <c r="B17" s="207" t="s">
        <v>196</v>
      </c>
      <c r="C17" s="207"/>
      <c r="D17" s="25">
        <v>351656000</v>
      </c>
      <c r="E17" s="25">
        <v>220156000</v>
      </c>
      <c r="F17" s="25">
        <v>334056000</v>
      </c>
      <c r="G17" s="26">
        <v>237756000</v>
      </c>
      <c r="H17" s="25" t="s">
        <v>12</v>
      </c>
      <c r="I17" s="25" t="s">
        <v>12</v>
      </c>
      <c r="J17" s="26">
        <v>237756000</v>
      </c>
      <c r="K17" s="24"/>
      <c r="L17" s="16"/>
    </row>
    <row r="18" spans="1:13" ht="14.1" customHeight="1" x14ac:dyDescent="0.4">
      <c r="A18" s="16"/>
      <c r="B18" s="207" t="s">
        <v>197</v>
      </c>
      <c r="C18" s="207"/>
      <c r="D18" s="26">
        <v>264259863000</v>
      </c>
      <c r="E18" s="26">
        <v>2073597122</v>
      </c>
      <c r="F18" s="26">
        <v>594041741</v>
      </c>
      <c r="G18" s="26">
        <v>265739418381</v>
      </c>
      <c r="H18" s="26">
        <v>173515268204</v>
      </c>
      <c r="I18" s="26">
        <v>5135480006</v>
      </c>
      <c r="J18" s="26">
        <v>92224150177</v>
      </c>
      <c r="K18" s="24"/>
      <c r="L18" s="16"/>
    </row>
    <row r="19" spans="1:13" ht="14.1" customHeight="1" x14ac:dyDescent="0.4">
      <c r="A19" s="16"/>
      <c r="B19" s="203" t="s">
        <v>198</v>
      </c>
      <c r="C19" s="203"/>
      <c r="D19" s="25">
        <v>3177374053</v>
      </c>
      <c r="E19" s="25">
        <v>125597972</v>
      </c>
      <c r="F19" s="25">
        <v>36700</v>
      </c>
      <c r="G19" s="26">
        <v>3302935325</v>
      </c>
      <c r="H19" s="25" t="s">
        <v>12</v>
      </c>
      <c r="I19" s="25" t="s">
        <v>12</v>
      </c>
      <c r="J19" s="26">
        <v>3302935325</v>
      </c>
      <c r="K19" s="24"/>
      <c r="L19" s="16"/>
    </row>
    <row r="20" spans="1:13" ht="14.1" customHeight="1" x14ac:dyDescent="0.4">
      <c r="A20" s="16"/>
      <c r="B20" s="207" t="s">
        <v>190</v>
      </c>
      <c r="C20" s="207"/>
      <c r="D20" s="25">
        <v>179181921</v>
      </c>
      <c r="E20" s="25" t="s">
        <v>12</v>
      </c>
      <c r="F20" s="25" t="s">
        <v>12</v>
      </c>
      <c r="G20" s="26">
        <v>179181921</v>
      </c>
      <c r="H20" s="25">
        <v>153083285</v>
      </c>
      <c r="I20" s="25">
        <v>2808912</v>
      </c>
      <c r="J20" s="26">
        <v>26098636</v>
      </c>
      <c r="K20" s="24"/>
      <c r="L20" s="16"/>
    </row>
    <row r="21" spans="1:13" ht="14.1" customHeight="1" x14ac:dyDescent="0.4">
      <c r="A21" s="16"/>
      <c r="B21" s="203" t="s">
        <v>191</v>
      </c>
      <c r="C21" s="203"/>
      <c r="D21" s="25">
        <v>258796079976</v>
      </c>
      <c r="E21" s="25">
        <v>736026836</v>
      </c>
      <c r="F21" s="25">
        <v>1273000</v>
      </c>
      <c r="G21" s="26">
        <v>259530833812</v>
      </c>
      <c r="H21" s="25">
        <v>173362184919</v>
      </c>
      <c r="I21" s="25">
        <v>5132671094</v>
      </c>
      <c r="J21" s="26">
        <v>86168648893</v>
      </c>
      <c r="K21" s="24"/>
      <c r="L21" s="16"/>
    </row>
    <row r="22" spans="1:13" ht="14.1" customHeight="1" x14ac:dyDescent="0.4">
      <c r="A22" s="16"/>
      <c r="B22" s="203" t="s">
        <v>195</v>
      </c>
      <c r="C22" s="203"/>
      <c r="D22" s="25" t="s">
        <v>12</v>
      </c>
      <c r="E22" s="25" t="s">
        <v>12</v>
      </c>
      <c r="F22" s="25" t="s">
        <v>12</v>
      </c>
      <c r="G22" s="26" t="s">
        <v>12</v>
      </c>
      <c r="H22" s="25" t="s">
        <v>12</v>
      </c>
      <c r="I22" s="25" t="s">
        <v>12</v>
      </c>
      <c r="J22" s="26" t="s">
        <v>12</v>
      </c>
      <c r="K22" s="24"/>
      <c r="L22" s="16"/>
    </row>
    <row r="23" spans="1:13" ht="14.1" customHeight="1" x14ac:dyDescent="0.4">
      <c r="A23" s="16"/>
      <c r="B23" s="207" t="s">
        <v>196</v>
      </c>
      <c r="C23" s="207"/>
      <c r="D23" s="25">
        <v>2107227050</v>
      </c>
      <c r="E23" s="25">
        <v>1211972314</v>
      </c>
      <c r="F23" s="25">
        <v>592732041</v>
      </c>
      <c r="G23" s="26">
        <v>2726467323</v>
      </c>
      <c r="H23" s="25" t="s">
        <v>12</v>
      </c>
      <c r="I23" s="25" t="s">
        <v>12</v>
      </c>
      <c r="J23" s="26">
        <v>2726467323</v>
      </c>
      <c r="K23" s="24"/>
      <c r="L23" s="16"/>
    </row>
    <row r="24" spans="1:13" ht="14.1" customHeight="1" x14ac:dyDescent="0.4">
      <c r="A24" s="16"/>
      <c r="B24" s="203" t="s">
        <v>199</v>
      </c>
      <c r="C24" s="203"/>
      <c r="D24" s="25">
        <v>1093956122</v>
      </c>
      <c r="E24" s="25">
        <v>197309024</v>
      </c>
      <c r="F24" s="25">
        <v>8856670</v>
      </c>
      <c r="G24" s="26">
        <v>1282408476</v>
      </c>
      <c r="H24" s="25">
        <v>555138184</v>
      </c>
      <c r="I24" s="25">
        <v>52664502</v>
      </c>
      <c r="J24" s="26">
        <v>727270292</v>
      </c>
      <c r="K24" s="24"/>
      <c r="L24" s="16"/>
    </row>
    <row r="25" spans="1:13" ht="14.1" customHeight="1" x14ac:dyDescent="0.4">
      <c r="A25" s="16"/>
      <c r="B25" s="211" t="s">
        <v>107</v>
      </c>
      <c r="C25" s="212"/>
      <c r="D25" s="26">
        <v>322217416638</v>
      </c>
      <c r="E25" s="26">
        <v>4922853416</v>
      </c>
      <c r="F25" s="26">
        <v>1304901138</v>
      </c>
      <c r="G25" s="26">
        <v>325835368916</v>
      </c>
      <c r="H25" s="26">
        <v>199304338738</v>
      </c>
      <c r="I25" s="26">
        <v>6086722647</v>
      </c>
      <c r="J25" s="26">
        <v>126531030178</v>
      </c>
      <c r="K25" s="27"/>
      <c r="L25" s="16"/>
    </row>
    <row r="26" spans="1:13" ht="8.65" customHeight="1" x14ac:dyDescent="0.4">
      <c r="A26" s="16"/>
      <c r="B26" s="28"/>
      <c r="C26" s="29"/>
      <c r="D26" s="29"/>
      <c r="E26" s="29"/>
      <c r="F26" s="29"/>
      <c r="G26" s="29"/>
      <c r="H26" s="30"/>
      <c r="I26" s="30"/>
      <c r="J26" s="29"/>
      <c r="K26" s="29"/>
      <c r="L26" s="16"/>
    </row>
    <row r="27" spans="1:13" ht="6.75" customHeight="1" x14ac:dyDescent="0.4">
      <c r="A27" s="16"/>
      <c r="B27" s="16"/>
      <c r="C27" s="31"/>
      <c r="D27" s="32"/>
      <c r="E27" s="32"/>
      <c r="F27" s="32"/>
      <c r="G27" s="32"/>
      <c r="H27" s="32"/>
      <c r="I27" s="32"/>
      <c r="J27" s="16"/>
      <c r="K27" s="16"/>
      <c r="L27" s="16"/>
    </row>
    <row r="28" spans="1:13" ht="20.25" customHeight="1" x14ac:dyDescent="0.4">
      <c r="A28" s="16"/>
      <c r="B28" s="17" t="s">
        <v>200</v>
      </c>
      <c r="C28" s="18"/>
      <c r="D28" s="32"/>
      <c r="E28" s="32"/>
      <c r="F28" s="32"/>
      <c r="G28" s="32"/>
      <c r="H28" s="32"/>
      <c r="I28" s="32"/>
      <c r="J28" s="16"/>
      <c r="K28" s="20" t="s">
        <v>178</v>
      </c>
      <c r="L28" s="16"/>
    </row>
    <row r="29" spans="1:13" ht="13.15" customHeight="1" x14ac:dyDescent="0.4">
      <c r="A29" s="16"/>
      <c r="B29" s="208" t="s">
        <v>179</v>
      </c>
      <c r="C29" s="208"/>
      <c r="D29" s="208" t="s">
        <v>201</v>
      </c>
      <c r="E29" s="208" t="s">
        <v>202</v>
      </c>
      <c r="F29" s="208" t="s">
        <v>203</v>
      </c>
      <c r="G29" s="208" t="s">
        <v>204</v>
      </c>
      <c r="H29" s="208" t="s">
        <v>205</v>
      </c>
      <c r="I29" s="208" t="s">
        <v>206</v>
      </c>
      <c r="J29" s="208" t="s">
        <v>207</v>
      </c>
      <c r="K29" s="208" t="s">
        <v>107</v>
      </c>
      <c r="L29" s="16"/>
    </row>
    <row r="30" spans="1:13" ht="13.15" customHeight="1" x14ac:dyDescent="0.4">
      <c r="A30" s="16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16"/>
      <c r="M30" s="16"/>
    </row>
    <row r="31" spans="1:13" ht="14.1" customHeight="1" x14ac:dyDescent="0.4">
      <c r="A31" s="16"/>
      <c r="B31" s="209" t="s">
        <v>187</v>
      </c>
      <c r="C31" s="210"/>
      <c r="D31" s="33">
        <v>5808468724</v>
      </c>
      <c r="E31" s="33">
        <v>18377877896</v>
      </c>
      <c r="F31" s="33">
        <v>1928765030</v>
      </c>
      <c r="G31" s="33">
        <v>172853596</v>
      </c>
      <c r="H31" s="33">
        <v>240330292</v>
      </c>
      <c r="I31" s="33" t="s">
        <v>12</v>
      </c>
      <c r="J31" s="33">
        <v>7051314171</v>
      </c>
      <c r="K31" s="293">
        <v>33579609709</v>
      </c>
      <c r="L31" s="34"/>
      <c r="M31" s="16"/>
    </row>
    <row r="32" spans="1:13" ht="14.1" customHeight="1" x14ac:dyDescent="0.4">
      <c r="A32" s="16"/>
      <c r="B32" s="207" t="s">
        <v>198</v>
      </c>
      <c r="C32" s="207"/>
      <c r="D32" s="33">
        <v>5327448842</v>
      </c>
      <c r="E32" s="33">
        <v>6739065129</v>
      </c>
      <c r="F32" s="33">
        <v>517875019</v>
      </c>
      <c r="G32" s="33">
        <v>26561349</v>
      </c>
      <c r="H32" s="33">
        <v>137623803</v>
      </c>
      <c r="I32" s="33" t="s">
        <v>12</v>
      </c>
      <c r="J32" s="33">
        <v>2734207385</v>
      </c>
      <c r="K32" s="293">
        <v>15482781527</v>
      </c>
      <c r="L32" s="16"/>
      <c r="M32" s="16"/>
    </row>
    <row r="33" spans="1:14" ht="14.1" customHeight="1" x14ac:dyDescent="0.4">
      <c r="A33" s="16"/>
      <c r="B33" s="207" t="s">
        <v>189</v>
      </c>
      <c r="C33" s="207"/>
      <c r="D33" s="33" t="s">
        <v>12</v>
      </c>
      <c r="E33" s="33" t="s">
        <v>12</v>
      </c>
      <c r="F33" s="33" t="s">
        <v>12</v>
      </c>
      <c r="G33" s="33" t="s">
        <v>12</v>
      </c>
      <c r="H33" s="33" t="s">
        <v>12</v>
      </c>
      <c r="I33" s="33" t="s">
        <v>12</v>
      </c>
      <c r="J33" s="33" t="s">
        <v>12</v>
      </c>
      <c r="K33" s="293" t="s">
        <v>12</v>
      </c>
      <c r="L33" s="16"/>
    </row>
    <row r="34" spans="1:14" ht="14.1" customHeight="1" x14ac:dyDescent="0.4">
      <c r="A34" s="16"/>
      <c r="B34" s="203" t="s">
        <v>190</v>
      </c>
      <c r="C34" s="203"/>
      <c r="D34" s="33">
        <v>480682832</v>
      </c>
      <c r="E34" s="33">
        <v>11103900240</v>
      </c>
      <c r="F34" s="33">
        <v>1189975818</v>
      </c>
      <c r="G34" s="33">
        <v>137292264</v>
      </c>
      <c r="H34" s="33">
        <v>90021565</v>
      </c>
      <c r="I34" s="33" t="s">
        <v>12</v>
      </c>
      <c r="J34" s="33">
        <v>3959501175</v>
      </c>
      <c r="K34" s="293">
        <v>16961373894</v>
      </c>
      <c r="L34" s="16"/>
    </row>
    <row r="35" spans="1:14" ht="14.1" customHeight="1" x14ac:dyDescent="0.4">
      <c r="A35" s="16"/>
      <c r="B35" s="207" t="s">
        <v>191</v>
      </c>
      <c r="C35" s="207"/>
      <c r="D35" s="33">
        <v>337050</v>
      </c>
      <c r="E35" s="33">
        <v>297156527</v>
      </c>
      <c r="F35" s="33">
        <v>220914193</v>
      </c>
      <c r="G35" s="33">
        <v>8999983</v>
      </c>
      <c r="H35" s="33">
        <v>12684924</v>
      </c>
      <c r="I35" s="33" t="s">
        <v>12</v>
      </c>
      <c r="J35" s="33">
        <v>357605611</v>
      </c>
      <c r="K35" s="293">
        <v>897698288</v>
      </c>
      <c r="L35" s="16"/>
    </row>
    <row r="36" spans="1:14" ht="14.1" customHeight="1" x14ac:dyDescent="0.4">
      <c r="A36" s="16"/>
      <c r="B36" s="207" t="s">
        <v>192</v>
      </c>
      <c r="C36" s="207"/>
      <c r="D36" s="33" t="s">
        <v>12</v>
      </c>
      <c r="E36" s="33" t="s">
        <v>12</v>
      </c>
      <c r="F36" s="33" t="s">
        <v>12</v>
      </c>
      <c r="G36" s="33" t="s">
        <v>12</v>
      </c>
      <c r="H36" s="33" t="s">
        <v>12</v>
      </c>
      <c r="I36" s="33" t="s">
        <v>12</v>
      </c>
      <c r="J36" s="33" t="s">
        <v>12</v>
      </c>
      <c r="K36" s="293" t="s">
        <v>12</v>
      </c>
      <c r="L36" s="16"/>
    </row>
    <row r="37" spans="1:14" ht="14.1" customHeight="1" x14ac:dyDescent="0.4">
      <c r="A37" s="16"/>
      <c r="B37" s="203" t="s">
        <v>193</v>
      </c>
      <c r="C37" s="203"/>
      <c r="D37" s="33" t="s">
        <v>12</v>
      </c>
      <c r="E37" s="33" t="s">
        <v>12</v>
      </c>
      <c r="F37" s="33" t="s">
        <v>12</v>
      </c>
      <c r="G37" s="33" t="s">
        <v>12</v>
      </c>
      <c r="H37" s="33" t="s">
        <v>12</v>
      </c>
      <c r="I37" s="33" t="s">
        <v>12</v>
      </c>
      <c r="J37" s="33" t="s">
        <v>12</v>
      </c>
      <c r="K37" s="293" t="s">
        <v>12</v>
      </c>
      <c r="L37" s="16"/>
    </row>
    <row r="38" spans="1:14" ht="14.1" customHeight="1" x14ac:dyDescent="0.4">
      <c r="A38" s="16"/>
      <c r="B38" s="207" t="s">
        <v>194</v>
      </c>
      <c r="C38" s="207"/>
      <c r="D38" s="33" t="s">
        <v>12</v>
      </c>
      <c r="E38" s="33" t="s">
        <v>12</v>
      </c>
      <c r="F38" s="33" t="s">
        <v>12</v>
      </c>
      <c r="G38" s="33" t="s">
        <v>12</v>
      </c>
      <c r="H38" s="33" t="s">
        <v>12</v>
      </c>
      <c r="I38" s="33" t="s">
        <v>12</v>
      </c>
      <c r="J38" s="33" t="s">
        <v>12</v>
      </c>
      <c r="K38" s="293" t="s">
        <v>12</v>
      </c>
      <c r="L38" s="16"/>
    </row>
    <row r="39" spans="1:14" ht="14.1" customHeight="1" x14ac:dyDescent="0.4">
      <c r="A39" s="16"/>
      <c r="B39" s="207" t="s">
        <v>195</v>
      </c>
      <c r="C39" s="207"/>
      <c r="D39" s="33" t="s">
        <v>12</v>
      </c>
      <c r="E39" s="33" t="s">
        <v>12</v>
      </c>
      <c r="F39" s="33" t="s">
        <v>12</v>
      </c>
      <c r="G39" s="33" t="s">
        <v>12</v>
      </c>
      <c r="H39" s="33" t="s">
        <v>12</v>
      </c>
      <c r="I39" s="33" t="s">
        <v>12</v>
      </c>
      <c r="J39" s="33" t="s">
        <v>12</v>
      </c>
      <c r="K39" s="293" t="s">
        <v>12</v>
      </c>
      <c r="L39" s="16"/>
    </row>
    <row r="40" spans="1:14" ht="14.1" customHeight="1" x14ac:dyDescent="0.4">
      <c r="A40" s="16"/>
      <c r="B40" s="207" t="s">
        <v>196</v>
      </c>
      <c r="C40" s="207"/>
      <c r="D40" s="33" t="s">
        <v>12</v>
      </c>
      <c r="E40" s="33">
        <v>237756000</v>
      </c>
      <c r="F40" s="33" t="s">
        <v>12</v>
      </c>
      <c r="G40" s="33" t="s">
        <v>12</v>
      </c>
      <c r="H40" s="33" t="s">
        <v>12</v>
      </c>
      <c r="I40" s="33" t="s">
        <v>12</v>
      </c>
      <c r="J40" s="33" t="s">
        <v>12</v>
      </c>
      <c r="K40" s="293">
        <v>237756000</v>
      </c>
      <c r="L40" s="16"/>
      <c r="M40" s="16"/>
      <c r="N40" s="16"/>
    </row>
    <row r="41" spans="1:14" ht="14.1" customHeight="1" x14ac:dyDescent="0.4">
      <c r="A41" s="16"/>
      <c r="B41" s="204" t="s">
        <v>197</v>
      </c>
      <c r="C41" s="205"/>
      <c r="D41" s="33">
        <v>92178537130</v>
      </c>
      <c r="E41" s="33" t="s">
        <v>12</v>
      </c>
      <c r="F41" s="33">
        <v>45613047</v>
      </c>
      <c r="G41" s="33" t="s">
        <v>12</v>
      </c>
      <c r="H41" s="33" t="s">
        <v>12</v>
      </c>
      <c r="I41" s="33" t="s">
        <v>12</v>
      </c>
      <c r="J41" s="33" t="s">
        <v>12</v>
      </c>
      <c r="K41" s="293">
        <v>92224150177</v>
      </c>
      <c r="L41" s="34"/>
      <c r="M41" s="16"/>
      <c r="N41" s="16"/>
    </row>
    <row r="42" spans="1:14" ht="14.1" customHeight="1" x14ac:dyDescent="0.4">
      <c r="A42" s="16"/>
      <c r="B42" s="207" t="s">
        <v>198</v>
      </c>
      <c r="C42" s="207"/>
      <c r="D42" s="33">
        <v>3260150343</v>
      </c>
      <c r="E42" s="33" t="s">
        <v>12</v>
      </c>
      <c r="F42" s="33">
        <v>42784982</v>
      </c>
      <c r="G42" s="33" t="s">
        <v>12</v>
      </c>
      <c r="H42" s="33" t="s">
        <v>12</v>
      </c>
      <c r="I42" s="33" t="s">
        <v>12</v>
      </c>
      <c r="J42" s="33" t="s">
        <v>12</v>
      </c>
      <c r="K42" s="293">
        <v>3302935325</v>
      </c>
      <c r="L42" s="16"/>
      <c r="M42" s="16"/>
      <c r="N42" s="16"/>
    </row>
    <row r="43" spans="1:14" ht="14.1" customHeight="1" x14ac:dyDescent="0.4">
      <c r="A43" s="16"/>
      <c r="B43" s="207" t="s">
        <v>190</v>
      </c>
      <c r="C43" s="207"/>
      <c r="D43" s="33">
        <v>26098636</v>
      </c>
      <c r="E43" s="33" t="s">
        <v>12</v>
      </c>
      <c r="F43" s="33" t="s">
        <v>12</v>
      </c>
      <c r="G43" s="33" t="s">
        <v>12</v>
      </c>
      <c r="H43" s="33" t="s">
        <v>12</v>
      </c>
      <c r="I43" s="33" t="s">
        <v>12</v>
      </c>
      <c r="J43" s="33" t="s">
        <v>12</v>
      </c>
      <c r="K43" s="293">
        <v>26098636</v>
      </c>
      <c r="L43" s="16"/>
    </row>
    <row r="44" spans="1:14" ht="14.1" customHeight="1" x14ac:dyDescent="0.4">
      <c r="A44" s="16"/>
      <c r="B44" s="203" t="s">
        <v>191</v>
      </c>
      <c r="C44" s="203"/>
      <c r="D44" s="33">
        <v>86165820828</v>
      </c>
      <c r="E44" s="33" t="s">
        <v>12</v>
      </c>
      <c r="F44" s="33">
        <v>2828065</v>
      </c>
      <c r="G44" s="33" t="s">
        <v>12</v>
      </c>
      <c r="H44" s="33" t="s">
        <v>12</v>
      </c>
      <c r="I44" s="33" t="s">
        <v>12</v>
      </c>
      <c r="J44" s="33" t="s">
        <v>12</v>
      </c>
      <c r="K44" s="293">
        <v>86168648893</v>
      </c>
      <c r="L44" s="16"/>
    </row>
    <row r="45" spans="1:14" ht="14.1" customHeight="1" x14ac:dyDescent="0.4">
      <c r="A45" s="16"/>
      <c r="B45" s="207" t="s">
        <v>195</v>
      </c>
      <c r="C45" s="207"/>
      <c r="D45" s="33" t="s">
        <v>12</v>
      </c>
      <c r="E45" s="33" t="s">
        <v>12</v>
      </c>
      <c r="F45" s="33" t="s">
        <v>12</v>
      </c>
      <c r="G45" s="33" t="s">
        <v>12</v>
      </c>
      <c r="H45" s="33" t="s">
        <v>12</v>
      </c>
      <c r="I45" s="33" t="s">
        <v>12</v>
      </c>
      <c r="J45" s="33" t="s">
        <v>12</v>
      </c>
      <c r="K45" s="293" t="s">
        <v>12</v>
      </c>
      <c r="L45" s="16"/>
    </row>
    <row r="46" spans="1:14" ht="14.1" customHeight="1" x14ac:dyDescent="0.4">
      <c r="A46" s="16"/>
      <c r="B46" s="203" t="s">
        <v>196</v>
      </c>
      <c r="C46" s="203"/>
      <c r="D46" s="33">
        <v>2726467323</v>
      </c>
      <c r="E46" s="33" t="s">
        <v>12</v>
      </c>
      <c r="F46" s="33" t="s">
        <v>12</v>
      </c>
      <c r="G46" s="33" t="s">
        <v>12</v>
      </c>
      <c r="H46" s="33" t="s">
        <v>12</v>
      </c>
      <c r="I46" s="33" t="s">
        <v>12</v>
      </c>
      <c r="J46" s="33" t="s">
        <v>12</v>
      </c>
      <c r="K46" s="293">
        <v>2726467323</v>
      </c>
      <c r="L46" s="16"/>
    </row>
    <row r="47" spans="1:14" ht="14.1" customHeight="1" x14ac:dyDescent="0.4">
      <c r="A47" s="16"/>
      <c r="B47" s="204" t="s">
        <v>199</v>
      </c>
      <c r="C47" s="205"/>
      <c r="D47" s="33">
        <v>2489508</v>
      </c>
      <c r="E47" s="33">
        <v>642543553</v>
      </c>
      <c r="F47" s="33">
        <v>2358462</v>
      </c>
      <c r="G47" s="33">
        <v>719282</v>
      </c>
      <c r="H47" s="33">
        <v>1763529</v>
      </c>
      <c r="I47" s="33" t="s">
        <v>12</v>
      </c>
      <c r="J47" s="33">
        <v>77395958</v>
      </c>
      <c r="K47" s="293">
        <v>727270292</v>
      </c>
      <c r="L47" s="16"/>
      <c r="M47" s="16"/>
    </row>
    <row r="48" spans="1:14" ht="13.5" customHeight="1" x14ac:dyDescent="0.4">
      <c r="A48" s="16"/>
      <c r="B48" s="206" t="s">
        <v>107</v>
      </c>
      <c r="C48" s="206"/>
      <c r="D48" s="33">
        <v>97989495362</v>
      </c>
      <c r="E48" s="33">
        <v>19020421449</v>
      </c>
      <c r="F48" s="33">
        <v>1976736539</v>
      </c>
      <c r="G48" s="33">
        <v>173572878</v>
      </c>
      <c r="H48" s="33">
        <v>242093821</v>
      </c>
      <c r="I48" s="33" t="s">
        <v>12</v>
      </c>
      <c r="J48" s="33">
        <v>7128710129</v>
      </c>
      <c r="K48" s="293">
        <v>126531030178</v>
      </c>
      <c r="L48" s="34"/>
      <c r="M48" s="16"/>
    </row>
    <row r="49" spans="1:14" ht="3" customHeight="1" x14ac:dyDescent="0.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4" ht="5.0999999999999996" customHeight="1" x14ac:dyDescent="0.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</sheetData>
  <mergeCells count="51">
    <mergeCell ref="B13:C13"/>
    <mergeCell ref="A1:D1"/>
    <mergeCell ref="A2:L2"/>
    <mergeCell ref="A3:E3"/>
    <mergeCell ref="A4:K4"/>
    <mergeCell ref="B5:K5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9:C39"/>
    <mergeCell ref="I29:I30"/>
    <mergeCell ref="J29:J30"/>
    <mergeCell ref="K29:K30"/>
    <mergeCell ref="B31:C31"/>
    <mergeCell ref="B32:C32"/>
    <mergeCell ref="B33:C33"/>
    <mergeCell ref="B29:C30"/>
    <mergeCell ref="D29:D30"/>
    <mergeCell ref="E29:E30"/>
    <mergeCell ref="F29:F30"/>
    <mergeCell ref="G29:G30"/>
    <mergeCell ref="H29:H30"/>
    <mergeCell ref="B34:C34"/>
    <mergeCell ref="B35:C35"/>
    <mergeCell ref="B36:C36"/>
    <mergeCell ref="B37:C37"/>
    <mergeCell ref="B38:C38"/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</mergeCells>
  <phoneticPr fontId="10"/>
  <printOptions horizontalCentered="1"/>
  <pageMargins left="0" right="0" top="0" bottom="0" header="0.31496062992125984" footer="0.31496062992125984"/>
  <pageSetup paperSize="9" scale="80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AF65-A586-4B44-9AE3-758821DA3809}">
  <sheetPr>
    <pageSetUpPr fitToPage="1"/>
  </sheetPr>
  <dimension ref="A1:N36"/>
  <sheetViews>
    <sheetView view="pageBreakPreview" topLeftCell="D20" zoomScaleNormal="80" zoomScaleSheetLayoutView="100" workbookViewId="0">
      <selection activeCell="M16" sqref="M16:M28"/>
    </sheetView>
  </sheetViews>
  <sheetFormatPr defaultColWidth="9" defaultRowHeight="13.5" x14ac:dyDescent="0.4"/>
  <cols>
    <col min="1" max="1" width="8.5" style="35" customWidth="1"/>
    <col min="2" max="2" width="5.5" style="35" customWidth="1"/>
    <col min="3" max="3" width="29.375" style="35" customWidth="1"/>
    <col min="4" max="4" width="17.5" style="35" customWidth="1"/>
    <col min="5" max="5" width="16.125" style="35" bestFit="1" customWidth="1"/>
    <col min="6" max="9" width="15.75" style="35" customWidth="1"/>
    <col min="10" max="10" width="16.75" style="35" customWidth="1"/>
    <col min="11" max="11" width="15.75" style="35" customWidth="1"/>
    <col min="12" max="12" width="16.75" style="35" customWidth="1"/>
    <col min="13" max="13" width="16.625" style="35" customWidth="1"/>
    <col min="14" max="14" width="1.25" style="35" customWidth="1"/>
    <col min="15" max="16384" width="9" style="35"/>
  </cols>
  <sheetData>
    <row r="1" spans="1:14" ht="50.1" customHeight="1" x14ac:dyDescent="0.4"/>
    <row r="2" spans="1:14" ht="34.5" customHeight="1" x14ac:dyDescent="0.4">
      <c r="B2" s="36"/>
      <c r="C2" s="36" t="s">
        <v>208</v>
      </c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20.100000000000001" customHeight="1" x14ac:dyDescent="0.4">
      <c r="B3" s="37"/>
      <c r="C3" s="38" t="s">
        <v>209</v>
      </c>
      <c r="D3" s="37"/>
      <c r="E3" s="37"/>
      <c r="F3" s="37"/>
      <c r="G3" s="37"/>
      <c r="H3" s="37"/>
      <c r="I3" s="37"/>
      <c r="J3" s="39"/>
      <c r="K3" s="37"/>
      <c r="L3" s="37"/>
      <c r="M3" s="39" t="s">
        <v>210</v>
      </c>
      <c r="N3" s="37"/>
    </row>
    <row r="4" spans="1:14" ht="50.1" customHeight="1" x14ac:dyDescent="0.4">
      <c r="A4" s="40"/>
      <c r="B4" s="41"/>
      <c r="C4" s="42" t="s">
        <v>211</v>
      </c>
      <c r="D4" s="43" t="s">
        <v>212</v>
      </c>
      <c r="E4" s="43" t="s">
        <v>213</v>
      </c>
      <c r="F4" s="43" t="s">
        <v>214</v>
      </c>
      <c r="G4" s="43" t="s">
        <v>215</v>
      </c>
      <c r="H4" s="43" t="s">
        <v>216</v>
      </c>
      <c r="I4" s="43" t="s">
        <v>217</v>
      </c>
      <c r="J4" s="43" t="s">
        <v>218</v>
      </c>
      <c r="K4" s="43" t="s">
        <v>219</v>
      </c>
      <c r="L4" s="43" t="s">
        <v>220</v>
      </c>
      <c r="M4" s="43" t="s">
        <v>221</v>
      </c>
      <c r="N4" s="41"/>
    </row>
    <row r="5" spans="1:14" ht="40.15" customHeight="1" x14ac:dyDescent="0.4">
      <c r="A5" s="40"/>
      <c r="B5" s="41"/>
      <c r="C5" s="44" t="s">
        <v>222</v>
      </c>
      <c r="D5" s="45">
        <v>650000</v>
      </c>
      <c r="E5" s="45">
        <v>3113515000</v>
      </c>
      <c r="F5" s="45">
        <v>383787000</v>
      </c>
      <c r="G5" s="45">
        <f>E5-F5</f>
        <v>2729728000</v>
      </c>
      <c r="H5" s="45">
        <v>800000000</v>
      </c>
      <c r="I5" s="46">
        <f>D5/H5</f>
        <v>8.1249999999999996E-4</v>
      </c>
      <c r="J5" s="45">
        <f>G5*I5</f>
        <v>2217904</v>
      </c>
      <c r="K5" s="47">
        <v>0</v>
      </c>
      <c r="L5" s="45">
        <f>D5-K5</f>
        <v>650000</v>
      </c>
      <c r="M5" s="294">
        <v>650000</v>
      </c>
      <c r="N5" s="41"/>
    </row>
    <row r="6" spans="1:14" ht="40.15" customHeight="1" x14ac:dyDescent="0.4">
      <c r="A6" s="40"/>
      <c r="B6" s="41"/>
      <c r="C6" s="42" t="s">
        <v>223</v>
      </c>
      <c r="D6" s="45">
        <f>SUM(D5)</f>
        <v>650000</v>
      </c>
      <c r="E6" s="45">
        <f t="shared" ref="E6:K6" si="0">SUM(E5)</f>
        <v>3113515000</v>
      </c>
      <c r="F6" s="45">
        <f t="shared" si="0"/>
        <v>383787000</v>
      </c>
      <c r="G6" s="45">
        <f t="shared" si="0"/>
        <v>2729728000</v>
      </c>
      <c r="H6" s="45">
        <f t="shared" si="0"/>
        <v>800000000</v>
      </c>
      <c r="I6" s="48" t="s">
        <v>12</v>
      </c>
      <c r="J6" s="45">
        <f t="shared" si="0"/>
        <v>2217904</v>
      </c>
      <c r="K6" s="47">
        <f t="shared" si="0"/>
        <v>0</v>
      </c>
      <c r="L6" s="45">
        <f>SUM(L5)</f>
        <v>650000</v>
      </c>
      <c r="M6" s="294">
        <f>SUM(M5)</f>
        <v>650000</v>
      </c>
      <c r="N6" s="41"/>
    </row>
    <row r="7" spans="1:14" ht="11.1" customHeight="1" x14ac:dyDescent="0.4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20.100000000000001" customHeight="1" x14ac:dyDescent="0.4">
      <c r="B8" s="37"/>
      <c r="C8" s="38" t="s">
        <v>224</v>
      </c>
      <c r="D8" s="37"/>
      <c r="E8" s="37"/>
      <c r="F8" s="37"/>
      <c r="G8" s="37"/>
      <c r="H8" s="37"/>
      <c r="I8" s="37"/>
      <c r="J8" s="37"/>
      <c r="K8" s="37"/>
      <c r="L8" s="39" t="s">
        <v>210</v>
      </c>
      <c r="M8" s="37"/>
      <c r="N8" s="37"/>
    </row>
    <row r="9" spans="1:14" ht="50.1" customHeight="1" x14ac:dyDescent="0.4">
      <c r="A9" s="40"/>
      <c r="B9" s="41"/>
      <c r="C9" s="42" t="s">
        <v>211</v>
      </c>
      <c r="D9" s="43" t="s">
        <v>225</v>
      </c>
      <c r="E9" s="43" t="s">
        <v>213</v>
      </c>
      <c r="F9" s="43" t="s">
        <v>214</v>
      </c>
      <c r="G9" s="43" t="s">
        <v>215</v>
      </c>
      <c r="H9" s="43" t="s">
        <v>216</v>
      </c>
      <c r="I9" s="43" t="s">
        <v>217</v>
      </c>
      <c r="J9" s="43" t="s">
        <v>218</v>
      </c>
      <c r="K9" s="43" t="s">
        <v>226</v>
      </c>
      <c r="L9" s="43" t="s">
        <v>221</v>
      </c>
      <c r="M9" s="41"/>
      <c r="N9" s="41"/>
    </row>
    <row r="10" spans="1:14" ht="40.15" customHeight="1" x14ac:dyDescent="0.4">
      <c r="A10" s="40"/>
      <c r="B10" s="41"/>
      <c r="C10" s="44" t="s">
        <v>227</v>
      </c>
      <c r="D10" s="25">
        <v>4793256000</v>
      </c>
      <c r="E10" s="25">
        <v>69748090893</v>
      </c>
      <c r="F10" s="25">
        <v>21956471679</v>
      </c>
      <c r="G10" s="25">
        <f>E10-F10</f>
        <v>47791619214</v>
      </c>
      <c r="H10" s="25">
        <v>47441456330</v>
      </c>
      <c r="I10" s="46">
        <f>D10/H10</f>
        <v>0.10103517831869223</v>
      </c>
      <c r="J10" s="25">
        <f>G10*I10</f>
        <v>4828634769.4255276</v>
      </c>
      <c r="K10" s="25">
        <v>0</v>
      </c>
      <c r="L10" s="295">
        <f>D10-K10</f>
        <v>4793256000</v>
      </c>
      <c r="M10" s="41"/>
      <c r="N10" s="41"/>
    </row>
    <row r="11" spans="1:14" ht="40.15" customHeight="1" x14ac:dyDescent="0.4">
      <c r="A11" s="40"/>
      <c r="B11" s="41"/>
      <c r="C11" s="44" t="s">
        <v>228</v>
      </c>
      <c r="D11" s="25">
        <f>113875000+90391000</f>
        <v>204266000</v>
      </c>
      <c r="E11" s="25">
        <v>20410195734</v>
      </c>
      <c r="F11" s="25">
        <v>12923754728</v>
      </c>
      <c r="G11" s="25">
        <f>E11-F11</f>
        <v>7486441006</v>
      </c>
      <c r="H11" s="25">
        <f>D11</f>
        <v>204266000</v>
      </c>
      <c r="I11" s="46">
        <f>D11/H11</f>
        <v>1</v>
      </c>
      <c r="J11" s="25">
        <f>G11*I11</f>
        <v>7486441006</v>
      </c>
      <c r="K11" s="25">
        <v>0</v>
      </c>
      <c r="L11" s="295">
        <v>0</v>
      </c>
      <c r="M11" s="41"/>
      <c r="N11" s="41"/>
    </row>
    <row r="12" spans="1:14" ht="40.15" customHeight="1" x14ac:dyDescent="0.4">
      <c r="A12" s="40"/>
      <c r="B12" s="41"/>
      <c r="C12" s="42" t="s">
        <v>223</v>
      </c>
      <c r="D12" s="25">
        <f>SUM(D10:D11)</f>
        <v>4997522000</v>
      </c>
      <c r="E12" s="25">
        <f>SUM(E10:E11)</f>
        <v>90158286627</v>
      </c>
      <c r="F12" s="25">
        <f>SUM(F10:F11)</f>
        <v>34880226407</v>
      </c>
      <c r="G12" s="25">
        <f>SUM(G10:G11)</f>
        <v>55278060220</v>
      </c>
      <c r="H12" s="25">
        <f>SUM(H10:H11)</f>
        <v>47645722330</v>
      </c>
      <c r="I12" s="49" t="s">
        <v>12</v>
      </c>
      <c r="J12" s="25">
        <f>SUM(J10:J11)</f>
        <v>12315075775.425528</v>
      </c>
      <c r="K12" s="25">
        <f>SUM(K10:K11)</f>
        <v>0</v>
      </c>
      <c r="L12" s="295">
        <f>SUM(L10:L11)</f>
        <v>4793256000</v>
      </c>
      <c r="M12" s="41"/>
      <c r="N12" s="41"/>
    </row>
    <row r="13" spans="1:14" ht="12" customHeight="1" x14ac:dyDescent="0.4">
      <c r="A13" s="40"/>
      <c r="B13" s="41"/>
      <c r="C13" s="5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ht="20.100000000000001" customHeight="1" x14ac:dyDescent="0.4">
      <c r="B14" s="37"/>
      <c r="C14" s="38" t="s">
        <v>229</v>
      </c>
      <c r="D14" s="37"/>
      <c r="E14" s="37"/>
      <c r="F14" s="37"/>
      <c r="G14" s="37"/>
      <c r="H14" s="37"/>
      <c r="I14" s="37"/>
      <c r="J14" s="37"/>
      <c r="K14" s="37"/>
      <c r="L14" s="39"/>
      <c r="M14" s="39" t="s">
        <v>210</v>
      </c>
      <c r="N14" s="37"/>
    </row>
    <row r="15" spans="1:14" ht="50.1" customHeight="1" x14ac:dyDescent="0.4">
      <c r="A15" s="40"/>
      <c r="B15" s="41"/>
      <c r="C15" s="42" t="s">
        <v>211</v>
      </c>
      <c r="D15" s="43" t="s">
        <v>212</v>
      </c>
      <c r="E15" s="43" t="s">
        <v>213</v>
      </c>
      <c r="F15" s="43" t="s">
        <v>214</v>
      </c>
      <c r="G15" s="43" t="s">
        <v>215</v>
      </c>
      <c r="H15" s="43" t="s">
        <v>216</v>
      </c>
      <c r="I15" s="43" t="s">
        <v>217</v>
      </c>
      <c r="J15" s="43" t="s">
        <v>218</v>
      </c>
      <c r="K15" s="43" t="s">
        <v>219</v>
      </c>
      <c r="L15" s="43" t="s">
        <v>220</v>
      </c>
      <c r="M15" s="43" t="s">
        <v>221</v>
      </c>
      <c r="N15" s="41"/>
    </row>
    <row r="16" spans="1:14" ht="40.15" customHeight="1" x14ac:dyDescent="0.4">
      <c r="A16" s="40"/>
      <c r="B16" s="41"/>
      <c r="C16" s="44" t="s">
        <v>230</v>
      </c>
      <c r="D16" s="45">
        <v>4480000</v>
      </c>
      <c r="E16" s="45">
        <v>251304907930</v>
      </c>
      <c r="F16" s="45">
        <v>244049314571</v>
      </c>
      <c r="G16" s="45">
        <f t="shared" ref="G16:G27" si="1">E16-F16</f>
        <v>7255593359</v>
      </c>
      <c r="H16" s="45">
        <v>4055150000</v>
      </c>
      <c r="I16" s="46">
        <f t="shared" ref="I16:I24" si="2">D16/H16</f>
        <v>1.10476801104768E-3</v>
      </c>
      <c r="J16" s="45">
        <f t="shared" ref="J16:J24" si="3">G16*I16</f>
        <v>8015747.4441931862</v>
      </c>
      <c r="K16" s="45">
        <v>0</v>
      </c>
      <c r="L16" s="45">
        <f>D16-K16</f>
        <v>4480000</v>
      </c>
      <c r="M16" s="294">
        <v>4480000</v>
      </c>
      <c r="N16" s="41"/>
    </row>
    <row r="17" spans="1:14" ht="40.15" customHeight="1" x14ac:dyDescent="0.4">
      <c r="A17" s="40"/>
      <c r="B17" s="41"/>
      <c r="C17" s="44" t="s">
        <v>231</v>
      </c>
      <c r="D17" s="45">
        <v>19181000</v>
      </c>
      <c r="E17" s="45">
        <v>1680029678083</v>
      </c>
      <c r="F17" s="45">
        <v>1603099709213</v>
      </c>
      <c r="G17" s="45">
        <f t="shared" si="1"/>
        <v>76929968870</v>
      </c>
      <c r="H17" s="45">
        <v>51287145140</v>
      </c>
      <c r="I17" s="46">
        <f t="shared" si="2"/>
        <v>3.7399235125373174E-4</v>
      </c>
      <c r="J17" s="45">
        <f t="shared" si="3"/>
        <v>28771219.939567689</v>
      </c>
      <c r="K17" s="45">
        <v>0</v>
      </c>
      <c r="L17" s="45">
        <f t="shared" ref="L17:L24" si="4">D17-K17</f>
        <v>19181000</v>
      </c>
      <c r="M17" s="294">
        <v>19181000</v>
      </c>
      <c r="N17" s="41"/>
    </row>
    <row r="18" spans="1:14" ht="40.15" customHeight="1" x14ac:dyDescent="0.4">
      <c r="A18" s="40"/>
      <c r="B18" s="41"/>
      <c r="C18" s="44" t="s">
        <v>232</v>
      </c>
      <c r="D18" s="45">
        <v>1446000</v>
      </c>
      <c r="E18" s="45">
        <v>979045249</v>
      </c>
      <c r="F18" s="45">
        <v>327041129</v>
      </c>
      <c r="G18" s="45">
        <f t="shared" si="1"/>
        <v>652004120</v>
      </c>
      <c r="H18" s="45">
        <v>574074000</v>
      </c>
      <c r="I18" s="46">
        <f t="shared" si="2"/>
        <v>2.5188390346889077E-3</v>
      </c>
      <c r="J18" s="45">
        <f t="shared" si="3"/>
        <v>1642293.4282339907</v>
      </c>
      <c r="K18" s="45">
        <v>0</v>
      </c>
      <c r="L18" s="45">
        <f t="shared" si="4"/>
        <v>1446000</v>
      </c>
      <c r="M18" s="294">
        <v>1446000</v>
      </c>
      <c r="N18" s="41"/>
    </row>
    <row r="19" spans="1:14" ht="40.15" customHeight="1" x14ac:dyDescent="0.4">
      <c r="A19" s="40"/>
      <c r="B19" s="41"/>
      <c r="C19" s="44" t="s">
        <v>233</v>
      </c>
      <c r="D19" s="45">
        <v>3500000</v>
      </c>
      <c r="E19" s="45">
        <v>2367070583</v>
      </c>
      <c r="F19" s="45">
        <v>129466215</v>
      </c>
      <c r="G19" s="45">
        <f t="shared" si="1"/>
        <v>2237604368</v>
      </c>
      <c r="H19" s="45">
        <v>2135050000</v>
      </c>
      <c r="I19" s="46">
        <f t="shared" si="2"/>
        <v>1.6393058710568839E-3</v>
      </c>
      <c r="J19" s="45">
        <f t="shared" si="3"/>
        <v>3668117.9775649281</v>
      </c>
      <c r="K19" s="45">
        <v>0</v>
      </c>
      <c r="L19" s="45">
        <f t="shared" si="4"/>
        <v>3500000</v>
      </c>
      <c r="M19" s="294">
        <v>3500000</v>
      </c>
      <c r="N19" s="41"/>
    </row>
    <row r="20" spans="1:14" ht="40.15" customHeight="1" x14ac:dyDescent="0.4">
      <c r="A20" s="40"/>
      <c r="B20" s="41"/>
      <c r="C20" s="44" t="s">
        <v>234</v>
      </c>
      <c r="D20" s="45">
        <v>3039000</v>
      </c>
      <c r="E20" s="45">
        <v>669040180</v>
      </c>
      <c r="F20" s="45">
        <v>610252</v>
      </c>
      <c r="G20" s="45">
        <f t="shared" si="1"/>
        <v>668429928</v>
      </c>
      <c r="H20" s="45">
        <v>627120000</v>
      </c>
      <c r="I20" s="46">
        <f t="shared" si="2"/>
        <v>4.8459624952162262E-3</v>
      </c>
      <c r="J20" s="45">
        <f t="shared" si="3"/>
        <v>3239186.3617680822</v>
      </c>
      <c r="K20" s="45">
        <v>0</v>
      </c>
      <c r="L20" s="45">
        <f t="shared" si="4"/>
        <v>3039000</v>
      </c>
      <c r="M20" s="294">
        <v>3039000</v>
      </c>
      <c r="N20" s="41"/>
    </row>
    <row r="21" spans="1:14" ht="40.15" customHeight="1" x14ac:dyDescent="0.4">
      <c r="A21" s="40"/>
      <c r="B21" s="41"/>
      <c r="C21" s="44" t="s">
        <v>235</v>
      </c>
      <c r="D21" s="45">
        <v>1907000</v>
      </c>
      <c r="E21" s="45">
        <v>539960751</v>
      </c>
      <c r="F21" s="45">
        <v>1052377</v>
      </c>
      <c r="G21" s="45">
        <f t="shared" si="1"/>
        <v>538908374</v>
      </c>
      <c r="H21" s="45">
        <v>538373639</v>
      </c>
      <c r="I21" s="46">
        <f t="shared" si="2"/>
        <v>3.5421496556594964E-3</v>
      </c>
      <c r="J21" s="45">
        <f t="shared" si="3"/>
        <v>1908894.111396119</v>
      </c>
      <c r="K21" s="45">
        <v>0</v>
      </c>
      <c r="L21" s="45">
        <f t="shared" si="4"/>
        <v>1907000</v>
      </c>
      <c r="M21" s="294">
        <v>1907000</v>
      </c>
      <c r="N21" s="41"/>
    </row>
    <row r="22" spans="1:14" ht="40.15" customHeight="1" x14ac:dyDescent="0.4">
      <c r="A22" s="40"/>
      <c r="B22" s="41"/>
      <c r="C22" s="44" t="s">
        <v>236</v>
      </c>
      <c r="D22" s="45">
        <v>2300000</v>
      </c>
      <c r="E22" s="45">
        <v>1422557888</v>
      </c>
      <c r="F22" s="45">
        <v>323336055</v>
      </c>
      <c r="G22" s="45">
        <f t="shared" si="1"/>
        <v>1099221833</v>
      </c>
      <c r="H22" s="45">
        <v>416300000</v>
      </c>
      <c r="I22" s="46">
        <f t="shared" si="2"/>
        <v>5.5248618784530384E-3</v>
      </c>
      <c r="J22" s="45">
        <f t="shared" si="3"/>
        <v>6073048.8011049721</v>
      </c>
      <c r="K22" s="45">
        <v>0</v>
      </c>
      <c r="L22" s="45">
        <f t="shared" si="4"/>
        <v>2300000</v>
      </c>
      <c r="M22" s="294">
        <v>2300000</v>
      </c>
      <c r="N22" s="41"/>
    </row>
    <row r="23" spans="1:14" ht="40.15" customHeight="1" x14ac:dyDescent="0.4">
      <c r="A23" s="40"/>
      <c r="B23" s="41"/>
      <c r="C23" s="44" t="s">
        <v>237</v>
      </c>
      <c r="D23" s="45">
        <v>935000</v>
      </c>
      <c r="E23" s="45">
        <v>282297660</v>
      </c>
      <c r="F23" s="45">
        <v>1205475</v>
      </c>
      <c r="G23" s="45">
        <f t="shared" si="1"/>
        <v>281092185</v>
      </c>
      <c r="H23" s="45">
        <v>268268530</v>
      </c>
      <c r="I23" s="46">
        <f t="shared" si="2"/>
        <v>3.4853137637873514E-3</v>
      </c>
      <c r="J23" s="45">
        <f t="shared" si="3"/>
        <v>979694.46127356042</v>
      </c>
      <c r="K23" s="45">
        <v>0</v>
      </c>
      <c r="L23" s="45">
        <f t="shared" si="4"/>
        <v>935000</v>
      </c>
      <c r="M23" s="294">
        <v>935000</v>
      </c>
      <c r="N23" s="41"/>
    </row>
    <row r="24" spans="1:14" ht="40.15" customHeight="1" x14ac:dyDescent="0.4">
      <c r="A24" s="40"/>
      <c r="B24" s="41"/>
      <c r="C24" s="44" t="s">
        <v>238</v>
      </c>
      <c r="D24" s="45">
        <v>4019000</v>
      </c>
      <c r="E24" s="45">
        <v>2483020028</v>
      </c>
      <c r="F24" s="45">
        <v>246122115</v>
      </c>
      <c r="G24" s="45">
        <f t="shared" si="1"/>
        <v>2236897913</v>
      </c>
      <c r="H24" s="45">
        <v>23000000</v>
      </c>
      <c r="I24" s="46">
        <f t="shared" si="2"/>
        <v>0.17473913043478262</v>
      </c>
      <c r="J24" s="45">
        <f t="shared" si="3"/>
        <v>390873596.18900001</v>
      </c>
      <c r="K24" s="45">
        <v>0</v>
      </c>
      <c r="L24" s="45">
        <f t="shared" si="4"/>
        <v>4019000</v>
      </c>
      <c r="M24" s="294">
        <v>4019000</v>
      </c>
      <c r="N24" s="41"/>
    </row>
    <row r="25" spans="1:14" ht="40.15" customHeight="1" x14ac:dyDescent="0.4">
      <c r="A25" s="40"/>
      <c r="B25" s="41"/>
      <c r="C25" s="44" t="s">
        <v>239</v>
      </c>
      <c r="D25" s="45">
        <v>130000</v>
      </c>
      <c r="E25" s="45">
        <v>816695523</v>
      </c>
      <c r="F25" s="45">
        <v>187781358</v>
      </c>
      <c r="G25" s="45">
        <f t="shared" si="1"/>
        <v>628914165</v>
      </c>
      <c r="H25" s="45">
        <v>174842446</v>
      </c>
      <c r="I25" s="46">
        <f>D25/H25</f>
        <v>7.4352654617975322E-4</v>
      </c>
      <c r="J25" s="45">
        <f>G25*I25</f>
        <v>467614.37694597343</v>
      </c>
      <c r="K25" s="45">
        <v>0</v>
      </c>
      <c r="L25" s="45">
        <f>D25-K25</f>
        <v>130000</v>
      </c>
      <c r="M25" s="294">
        <v>130000</v>
      </c>
      <c r="N25" s="41"/>
    </row>
    <row r="26" spans="1:14" ht="40.15" customHeight="1" x14ac:dyDescent="0.4">
      <c r="A26" s="40"/>
      <c r="B26" s="41"/>
      <c r="C26" s="44" t="s">
        <v>240</v>
      </c>
      <c r="D26" s="45">
        <v>5200000</v>
      </c>
      <c r="E26" s="45">
        <v>24857606000000</v>
      </c>
      <c r="F26" s="45">
        <v>24516985000000</v>
      </c>
      <c r="G26" s="45">
        <f t="shared" si="1"/>
        <v>340621000000</v>
      </c>
      <c r="H26" s="45">
        <v>16602000000</v>
      </c>
      <c r="I26" s="46">
        <f>D26/H26</f>
        <v>3.1321527526804001E-4</v>
      </c>
      <c r="J26" s="45">
        <f>G26*I26</f>
        <v>106687700.27707505</v>
      </c>
      <c r="K26" s="45">
        <v>0</v>
      </c>
      <c r="L26" s="45">
        <f>D26-K26</f>
        <v>5200000</v>
      </c>
      <c r="M26" s="294">
        <v>5200000</v>
      </c>
      <c r="N26" s="41"/>
    </row>
    <row r="27" spans="1:14" ht="40.15" customHeight="1" x14ac:dyDescent="0.4">
      <c r="A27" s="40"/>
      <c r="B27" s="41"/>
      <c r="C27" s="44" t="s">
        <v>241</v>
      </c>
      <c r="D27" s="45">
        <v>100000</v>
      </c>
      <c r="E27" s="45">
        <v>195412000</v>
      </c>
      <c r="F27" s="45">
        <v>39410000</v>
      </c>
      <c r="G27" s="45">
        <f t="shared" si="1"/>
        <v>156002000</v>
      </c>
      <c r="H27" s="45">
        <v>60000000</v>
      </c>
      <c r="I27" s="46">
        <f>D27/H27</f>
        <v>1.6666666666666668E-3</v>
      </c>
      <c r="J27" s="45">
        <f>G27*I27</f>
        <v>260003.33333333334</v>
      </c>
      <c r="K27" s="45">
        <v>0</v>
      </c>
      <c r="L27" s="45">
        <f>D27-K27</f>
        <v>100000</v>
      </c>
      <c r="M27" s="294">
        <v>100000</v>
      </c>
      <c r="N27" s="41"/>
    </row>
    <row r="28" spans="1:14" ht="40.15" customHeight="1" x14ac:dyDescent="0.4">
      <c r="A28" s="40"/>
      <c r="B28" s="41"/>
      <c r="C28" s="42" t="s">
        <v>223</v>
      </c>
      <c r="D28" s="45">
        <f>SUM(D16:D27)</f>
        <v>46237000</v>
      </c>
      <c r="E28" s="45">
        <f>SUM(E16:E27)</f>
        <v>26798695685875</v>
      </c>
      <c r="F28" s="45">
        <f>SUM(F16:F27)</f>
        <v>26365390048760</v>
      </c>
      <c r="G28" s="45">
        <f>SUM(G16:G27)</f>
        <v>433305637115</v>
      </c>
      <c r="H28" s="45">
        <f>SUM(H16:H27)</f>
        <v>76761323755</v>
      </c>
      <c r="I28" s="48" t="s">
        <v>12</v>
      </c>
      <c r="J28" s="45">
        <f>SUM(J16:J27)</f>
        <v>552587116.7014569</v>
      </c>
      <c r="K28" s="45">
        <f>SUM(K16:K27)</f>
        <v>0</v>
      </c>
      <c r="L28" s="45">
        <f>SUM(L16:L27)</f>
        <v>46237000</v>
      </c>
      <c r="M28" s="294">
        <f>SUM(M16:M27)</f>
        <v>46237000</v>
      </c>
      <c r="N28" s="41"/>
    </row>
    <row r="29" spans="1:14" ht="7.5" customHeight="1" x14ac:dyDescent="0.4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6.75" customHeight="1" x14ac:dyDescent="0.4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4" x14ac:dyDescent="0.4">
      <c r="L32" s="51">
        <f>D12+L28</f>
        <v>5043759000</v>
      </c>
    </row>
    <row r="36" spans="6:6" x14ac:dyDescent="0.4">
      <c r="F36" s="52"/>
    </row>
  </sheetData>
  <phoneticPr fontId="10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C058-D029-47CA-96CC-C4CEEEE7226B}">
  <sheetPr>
    <pageSetUpPr fitToPage="1"/>
  </sheetPr>
  <dimension ref="B1:M24"/>
  <sheetViews>
    <sheetView view="pageBreakPreview" zoomScaleNormal="100" zoomScaleSheetLayoutView="100" workbookViewId="0">
      <selection activeCell="A4" sqref="A3:K4"/>
    </sheetView>
  </sheetViews>
  <sheetFormatPr defaultColWidth="9" defaultRowHeight="13.5" x14ac:dyDescent="0.4"/>
  <cols>
    <col min="1" max="1" width="1.25" style="35" customWidth="1"/>
    <col min="2" max="2" width="5.625" style="35" customWidth="1"/>
    <col min="3" max="3" width="40.5" style="35" bestFit="1" customWidth="1"/>
    <col min="4" max="8" width="15.625" style="53" customWidth="1"/>
    <col min="9" max="9" width="15.75" style="53" customWidth="1"/>
    <col min="10" max="10" width="15.75" style="35" customWidth="1"/>
    <col min="11" max="11" width="4" style="35" customWidth="1"/>
    <col min="12" max="13" width="15.75" style="35" customWidth="1"/>
    <col min="14" max="16384" width="9" style="35"/>
  </cols>
  <sheetData>
    <row r="1" spans="2:13" ht="44.1" customHeight="1" x14ac:dyDescent="0.4"/>
    <row r="2" spans="2:13" ht="18.75" customHeight="1" x14ac:dyDescent="0.4">
      <c r="B2" s="37"/>
      <c r="C2" s="54" t="s">
        <v>242</v>
      </c>
      <c r="D2" s="55"/>
      <c r="E2" s="55"/>
      <c r="F2" s="55"/>
      <c r="G2" s="55"/>
      <c r="H2" s="55"/>
      <c r="I2" s="56" t="s">
        <v>243</v>
      </c>
      <c r="J2" s="37"/>
      <c r="K2" s="37"/>
    </row>
    <row r="3" spans="2:13" s="40" customFormat="1" ht="17.649999999999999" customHeight="1" x14ac:dyDescent="0.4">
      <c r="B3" s="41"/>
      <c r="C3" s="218" t="s">
        <v>244</v>
      </c>
      <c r="D3" s="219" t="s">
        <v>245</v>
      </c>
      <c r="E3" s="219" t="s">
        <v>246</v>
      </c>
      <c r="F3" s="219" t="s">
        <v>247</v>
      </c>
      <c r="G3" s="219" t="s">
        <v>248</v>
      </c>
      <c r="H3" s="221" t="s">
        <v>249</v>
      </c>
      <c r="I3" s="216" t="s">
        <v>250</v>
      </c>
      <c r="J3" s="57"/>
      <c r="K3" s="41"/>
    </row>
    <row r="4" spans="2:13" s="58" customFormat="1" ht="17.649999999999999" customHeight="1" x14ac:dyDescent="0.4">
      <c r="B4" s="50"/>
      <c r="C4" s="218"/>
      <c r="D4" s="220"/>
      <c r="E4" s="220"/>
      <c r="F4" s="220"/>
      <c r="G4" s="220"/>
      <c r="H4" s="220"/>
      <c r="I4" s="217"/>
      <c r="J4" s="57"/>
      <c r="K4" s="50"/>
    </row>
    <row r="5" spans="2:13" s="40" customFormat="1" ht="35.1" customHeight="1" x14ac:dyDescent="0.4">
      <c r="B5" s="41"/>
      <c r="C5" s="59" t="s">
        <v>251</v>
      </c>
      <c r="D5" s="60">
        <v>2746208693</v>
      </c>
      <c r="E5" s="60">
        <v>0</v>
      </c>
      <c r="F5" s="60">
        <v>0</v>
      </c>
      <c r="G5" s="60">
        <v>0</v>
      </c>
      <c r="H5" s="60">
        <f>SUM(D5:G5)</f>
        <v>2746208693</v>
      </c>
      <c r="I5" s="60">
        <v>2746208693</v>
      </c>
      <c r="J5" s="61"/>
      <c r="K5" s="41"/>
    </row>
    <row r="6" spans="2:13" s="40" customFormat="1" ht="35.1" customHeight="1" x14ac:dyDescent="0.4">
      <c r="B6" s="41"/>
      <c r="C6" s="59" t="s">
        <v>252</v>
      </c>
      <c r="D6" s="60">
        <v>61729741</v>
      </c>
      <c r="E6" s="60">
        <v>0</v>
      </c>
      <c r="F6" s="60">
        <v>0</v>
      </c>
      <c r="G6" s="60">
        <v>0</v>
      </c>
      <c r="H6" s="60">
        <f t="shared" ref="H6:H18" si="0">SUM(D6:G6)</f>
        <v>61729741</v>
      </c>
      <c r="I6" s="60">
        <v>54358538</v>
      </c>
      <c r="J6" s="61"/>
      <c r="K6" s="41"/>
    </row>
    <row r="7" spans="2:13" s="40" customFormat="1" ht="35.1" customHeight="1" x14ac:dyDescent="0.15">
      <c r="B7" s="41"/>
      <c r="C7" s="59" t="s">
        <v>253</v>
      </c>
      <c r="D7" s="60">
        <v>200704407</v>
      </c>
      <c r="E7" s="60">
        <v>0</v>
      </c>
      <c r="F7" s="60">
        <v>139295593</v>
      </c>
      <c r="G7" s="60">
        <v>0</v>
      </c>
      <c r="H7" s="60">
        <f t="shared" si="0"/>
        <v>340000000</v>
      </c>
      <c r="I7" s="60">
        <v>340000000</v>
      </c>
      <c r="J7" s="61"/>
      <c r="K7" s="41"/>
      <c r="M7" s="62"/>
    </row>
    <row r="8" spans="2:13" s="40" customFormat="1" ht="35.1" customHeight="1" x14ac:dyDescent="0.4">
      <c r="B8" s="41"/>
      <c r="C8" s="63" t="s">
        <v>254</v>
      </c>
      <c r="D8" s="60">
        <v>10288220</v>
      </c>
      <c r="E8" s="60">
        <v>0</v>
      </c>
      <c r="F8" s="60">
        <v>0</v>
      </c>
      <c r="G8" s="60">
        <v>2711780</v>
      </c>
      <c r="H8" s="60">
        <f t="shared" si="0"/>
        <v>13000000</v>
      </c>
      <c r="I8" s="60">
        <v>13000000</v>
      </c>
      <c r="J8" s="61"/>
      <c r="K8" s="41"/>
      <c r="M8" s="64"/>
    </row>
    <row r="9" spans="2:13" s="40" customFormat="1" ht="35.1" customHeight="1" x14ac:dyDescent="0.4">
      <c r="B9" s="41"/>
      <c r="C9" s="63" t="s">
        <v>255</v>
      </c>
      <c r="D9" s="60">
        <v>18215700</v>
      </c>
      <c r="E9" s="60">
        <v>0</v>
      </c>
      <c r="F9" s="60">
        <v>0</v>
      </c>
      <c r="G9" s="60">
        <v>11784300</v>
      </c>
      <c r="H9" s="60">
        <f t="shared" si="0"/>
        <v>30000000</v>
      </c>
      <c r="I9" s="60">
        <v>30000000</v>
      </c>
      <c r="J9" s="61"/>
      <c r="K9" s="41"/>
    </row>
    <row r="10" spans="2:13" s="40" customFormat="1" ht="35.1" customHeight="1" x14ac:dyDescent="0.4">
      <c r="B10" s="41"/>
      <c r="C10" s="63" t="s">
        <v>256</v>
      </c>
      <c r="D10" s="60">
        <v>62365440</v>
      </c>
      <c r="E10" s="60">
        <v>0</v>
      </c>
      <c r="F10" s="60">
        <v>0</v>
      </c>
      <c r="G10" s="60">
        <v>0</v>
      </c>
      <c r="H10" s="60">
        <f t="shared" si="0"/>
        <v>62365440</v>
      </c>
      <c r="I10" s="60">
        <v>61803440</v>
      </c>
      <c r="J10" s="61"/>
      <c r="K10" s="41"/>
    </row>
    <row r="11" spans="2:13" s="40" customFormat="1" ht="35.1" customHeight="1" x14ac:dyDescent="0.4">
      <c r="B11" s="41"/>
      <c r="C11" s="63" t="s">
        <v>257</v>
      </c>
      <c r="D11" s="60">
        <v>12760495</v>
      </c>
      <c r="E11" s="60">
        <v>0</v>
      </c>
      <c r="F11" s="60">
        <v>0</v>
      </c>
      <c r="G11" s="60">
        <v>0</v>
      </c>
      <c r="H11" s="60">
        <f t="shared" si="0"/>
        <v>12760495</v>
      </c>
      <c r="I11" s="60">
        <v>12760495</v>
      </c>
      <c r="J11" s="61"/>
      <c r="K11" s="41"/>
    </row>
    <row r="12" spans="2:13" s="40" customFormat="1" ht="35.1" customHeight="1" x14ac:dyDescent="0.4">
      <c r="B12" s="41"/>
      <c r="C12" s="63" t="s">
        <v>258</v>
      </c>
      <c r="D12" s="60">
        <v>83755974</v>
      </c>
      <c r="E12" s="60">
        <v>0</v>
      </c>
      <c r="F12" s="60">
        <v>0</v>
      </c>
      <c r="G12" s="60">
        <v>0</v>
      </c>
      <c r="H12" s="60">
        <f t="shared" si="0"/>
        <v>83755974</v>
      </c>
      <c r="I12" s="60">
        <v>83755974</v>
      </c>
      <c r="J12" s="61"/>
      <c r="K12" s="41"/>
    </row>
    <row r="13" spans="2:13" s="40" customFormat="1" ht="35.1" customHeight="1" x14ac:dyDescent="0.4">
      <c r="B13" s="41"/>
      <c r="C13" s="63" t="s">
        <v>259</v>
      </c>
      <c r="D13" s="60">
        <v>23307835</v>
      </c>
      <c r="E13" s="60">
        <v>0</v>
      </c>
      <c r="F13" s="60">
        <v>0</v>
      </c>
      <c r="G13" s="60">
        <v>0</v>
      </c>
      <c r="H13" s="60">
        <f t="shared" si="0"/>
        <v>23307835</v>
      </c>
      <c r="I13" s="60">
        <v>22717835</v>
      </c>
      <c r="J13" s="61"/>
      <c r="K13" s="41"/>
    </row>
    <row r="14" spans="2:13" s="40" customFormat="1" ht="35.1" customHeight="1" x14ac:dyDescent="0.4">
      <c r="B14" s="41"/>
      <c r="C14" s="63" t="s">
        <v>260</v>
      </c>
      <c r="D14" s="60">
        <v>9414932</v>
      </c>
      <c r="E14" s="60">
        <v>0</v>
      </c>
      <c r="F14" s="60">
        <v>0</v>
      </c>
      <c r="G14" s="60">
        <v>0</v>
      </c>
      <c r="H14" s="60">
        <f t="shared" si="0"/>
        <v>9414932</v>
      </c>
      <c r="I14" s="60">
        <v>9414932</v>
      </c>
      <c r="J14" s="61"/>
      <c r="K14" s="41"/>
    </row>
    <row r="15" spans="2:13" s="40" customFormat="1" ht="35.1" customHeight="1" x14ac:dyDescent="0.4">
      <c r="B15" s="41"/>
      <c r="C15" s="63" t="s">
        <v>261</v>
      </c>
      <c r="D15" s="60">
        <v>649331</v>
      </c>
      <c r="E15" s="60">
        <v>0</v>
      </c>
      <c r="F15" s="60">
        <v>0</v>
      </c>
      <c r="G15" s="60">
        <v>0</v>
      </c>
      <c r="H15" s="60">
        <f t="shared" si="0"/>
        <v>649331</v>
      </c>
      <c r="I15" s="60">
        <v>649331</v>
      </c>
      <c r="J15" s="61"/>
      <c r="K15" s="41"/>
    </row>
    <row r="16" spans="2:13" s="40" customFormat="1" ht="35.1" customHeight="1" x14ac:dyDescent="0.4">
      <c r="B16" s="41"/>
      <c r="C16" s="63" t="s">
        <v>262</v>
      </c>
      <c r="D16" s="60">
        <v>23645666</v>
      </c>
      <c r="E16" s="60">
        <v>0</v>
      </c>
      <c r="F16" s="60">
        <v>0</v>
      </c>
      <c r="G16" s="60">
        <v>0</v>
      </c>
      <c r="H16" s="60">
        <f t="shared" si="0"/>
        <v>23645666</v>
      </c>
      <c r="I16" s="60">
        <v>9165666</v>
      </c>
      <c r="J16" s="61"/>
      <c r="K16" s="41"/>
    </row>
    <row r="17" spans="2:11" s="40" customFormat="1" ht="35.1" customHeight="1" x14ac:dyDescent="0.4">
      <c r="B17" s="41"/>
      <c r="C17" s="63" t="s">
        <v>263</v>
      </c>
      <c r="D17" s="60">
        <v>122475749</v>
      </c>
      <c r="E17" s="60">
        <v>0</v>
      </c>
      <c r="F17" s="60">
        <v>0</v>
      </c>
      <c r="G17" s="60">
        <v>0</v>
      </c>
      <c r="H17" s="60">
        <f t="shared" si="0"/>
        <v>122475749</v>
      </c>
      <c r="I17" s="60">
        <v>122475749</v>
      </c>
      <c r="J17" s="61"/>
      <c r="K17" s="41"/>
    </row>
    <row r="18" spans="2:11" s="40" customFormat="1" ht="35.1" customHeight="1" x14ac:dyDescent="0.4">
      <c r="B18" s="41"/>
      <c r="C18" s="63" t="s">
        <v>264</v>
      </c>
      <c r="D18" s="60">
        <v>13521200</v>
      </c>
      <c r="E18" s="60">
        <v>0</v>
      </c>
      <c r="F18" s="60">
        <v>0</v>
      </c>
      <c r="G18" s="60">
        <v>0</v>
      </c>
      <c r="H18" s="60">
        <f t="shared" si="0"/>
        <v>13521200</v>
      </c>
      <c r="I18" s="65">
        <v>4299100</v>
      </c>
      <c r="J18" s="61"/>
      <c r="K18" s="41"/>
    </row>
    <row r="19" spans="2:11" s="40" customFormat="1" ht="35.1" customHeight="1" x14ac:dyDescent="0.4">
      <c r="B19" s="41"/>
      <c r="C19" s="66" t="s">
        <v>223</v>
      </c>
      <c r="D19" s="60">
        <f t="shared" ref="D19:I19" si="1">SUM(D5:D18)</f>
        <v>3389043383</v>
      </c>
      <c r="E19" s="60">
        <f t="shared" si="1"/>
        <v>0</v>
      </c>
      <c r="F19" s="60">
        <f t="shared" si="1"/>
        <v>139295593</v>
      </c>
      <c r="G19" s="60">
        <f t="shared" si="1"/>
        <v>14496080</v>
      </c>
      <c r="H19" s="60">
        <f t="shared" si="1"/>
        <v>3542835056</v>
      </c>
      <c r="I19" s="60">
        <f t="shared" si="1"/>
        <v>3510609753</v>
      </c>
      <c r="J19" s="61"/>
      <c r="K19" s="41"/>
    </row>
    <row r="20" spans="2:11" s="40" customFormat="1" ht="12.95" customHeight="1" x14ac:dyDescent="0.4">
      <c r="B20" s="41"/>
      <c r="C20" s="67"/>
      <c r="D20" s="68"/>
      <c r="E20" s="68"/>
      <c r="F20" s="68"/>
      <c r="G20" s="68"/>
      <c r="H20" s="68"/>
      <c r="I20" s="68"/>
      <c r="J20" s="41"/>
      <c r="K20" s="41"/>
    </row>
    <row r="21" spans="2:11" ht="12.95" customHeight="1" x14ac:dyDescent="0.4"/>
    <row r="22" spans="2:11" ht="12.95" customHeight="1" x14ac:dyDescent="0.4">
      <c r="H22" s="53">
        <f>SUM(H7:H18)</f>
        <v>734896622</v>
      </c>
    </row>
    <row r="23" spans="2:11" ht="12.95" customHeight="1" x14ac:dyDescent="0.4"/>
    <row r="24" spans="2:11" ht="12.95" customHeight="1" x14ac:dyDescent="0.4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10"/>
  <printOptions horizontalCentered="1"/>
  <pageMargins left="0.19685039370078741" right="0.19685039370078741" top="0.39370078740157483" bottom="0.15748031496062992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DEFA-3204-4298-93FE-D4CE62E7FC5F}">
  <dimension ref="B1:N9"/>
  <sheetViews>
    <sheetView view="pageBreakPreview" zoomScaleNormal="100" zoomScaleSheetLayoutView="100" workbookViewId="0">
      <selection activeCell="A4" sqref="A3:K4"/>
    </sheetView>
  </sheetViews>
  <sheetFormatPr defaultColWidth="9" defaultRowHeight="13.5" x14ac:dyDescent="0.4"/>
  <cols>
    <col min="1" max="1" width="3.25" style="35" customWidth="1"/>
    <col min="2" max="2" width="0.875" style="35" customWidth="1"/>
    <col min="3" max="3" width="19.625" style="35" customWidth="1"/>
    <col min="4" max="8" width="14.625" style="53" customWidth="1"/>
    <col min="9" max="9" width="0.875" style="35" customWidth="1"/>
    <col min="10" max="10" width="13.125" style="35" customWidth="1"/>
    <col min="11" max="16384" width="9" style="35"/>
  </cols>
  <sheetData>
    <row r="1" spans="2:14" ht="27" customHeight="1" x14ac:dyDescent="0.4"/>
    <row r="2" spans="2:14" ht="19.5" customHeight="1" x14ac:dyDescent="0.4">
      <c r="B2" s="37"/>
      <c r="C2" s="69" t="s">
        <v>265</v>
      </c>
      <c r="D2" s="70"/>
      <c r="E2" s="70"/>
      <c r="F2" s="70"/>
      <c r="G2" s="70"/>
      <c r="H2" s="70" t="s">
        <v>210</v>
      </c>
      <c r="I2" s="71"/>
      <c r="J2" s="71"/>
      <c r="K2" s="71"/>
      <c r="L2" s="71"/>
    </row>
    <row r="3" spans="2:14" s="40" customFormat="1" ht="21" customHeight="1" x14ac:dyDescent="0.4">
      <c r="B3" s="41"/>
      <c r="C3" s="222" t="s">
        <v>266</v>
      </c>
      <c r="D3" s="224" t="s">
        <v>267</v>
      </c>
      <c r="E3" s="225"/>
      <c r="F3" s="224" t="s">
        <v>268</v>
      </c>
      <c r="G3" s="225"/>
      <c r="H3" s="221" t="s">
        <v>269</v>
      </c>
      <c r="I3" s="41"/>
    </row>
    <row r="4" spans="2:14" s="40" customFormat="1" ht="22.15" customHeight="1" x14ac:dyDescent="0.4">
      <c r="B4" s="41"/>
      <c r="C4" s="223"/>
      <c r="D4" s="72" t="s">
        <v>270</v>
      </c>
      <c r="E4" s="72" t="s">
        <v>271</v>
      </c>
      <c r="F4" s="72" t="s">
        <v>270</v>
      </c>
      <c r="G4" s="72" t="s">
        <v>271</v>
      </c>
      <c r="H4" s="226"/>
      <c r="I4" s="41"/>
    </row>
    <row r="5" spans="2:14" s="40" customFormat="1" ht="20.100000000000001" customHeight="1" x14ac:dyDescent="0.4">
      <c r="B5" s="41"/>
      <c r="C5" s="73" t="s">
        <v>272</v>
      </c>
      <c r="D5" s="74">
        <v>215537000</v>
      </c>
      <c r="E5" s="75">
        <v>0</v>
      </c>
      <c r="F5" s="75">
        <v>0</v>
      </c>
      <c r="G5" s="75">
        <v>0</v>
      </c>
      <c r="H5" s="74">
        <f>SUM(D5,F5)</f>
        <v>215537000</v>
      </c>
      <c r="I5" s="41"/>
    </row>
    <row r="6" spans="2:14" s="40" customFormat="1" ht="20.100000000000001" customHeight="1" x14ac:dyDescent="0.4">
      <c r="B6" s="41"/>
      <c r="C6" s="76" t="s">
        <v>223</v>
      </c>
      <c r="D6" s="74">
        <f>SUM(D5)</f>
        <v>215537000</v>
      </c>
      <c r="E6" s="74">
        <f>SUM(E5)</f>
        <v>0</v>
      </c>
      <c r="F6" s="74">
        <f>SUM(F5)</f>
        <v>0</v>
      </c>
      <c r="G6" s="74">
        <f>SUM(G5)</f>
        <v>0</v>
      </c>
      <c r="H6" s="74">
        <f>SUM(H5)</f>
        <v>215537000</v>
      </c>
      <c r="I6" s="41"/>
    </row>
    <row r="7" spans="2:14" ht="3.75" customHeight="1" x14ac:dyDescent="0.4">
      <c r="B7" s="37"/>
      <c r="C7" s="77"/>
      <c r="D7" s="78"/>
      <c r="E7" s="78"/>
      <c r="F7" s="78"/>
      <c r="G7" s="78"/>
      <c r="H7" s="78"/>
      <c r="I7" s="79"/>
      <c r="J7" s="79"/>
      <c r="K7" s="79"/>
      <c r="L7" s="80"/>
      <c r="M7" s="37"/>
      <c r="N7" s="37"/>
    </row>
    <row r="8" spans="2:14" x14ac:dyDescent="0.4">
      <c r="C8" s="37"/>
      <c r="D8" s="81"/>
      <c r="E8" s="81"/>
      <c r="F8" s="81"/>
      <c r="G8" s="81"/>
      <c r="H8" s="81"/>
      <c r="I8" s="79"/>
      <c r="J8" s="79"/>
    </row>
    <row r="9" spans="2:14" x14ac:dyDescent="0.4">
      <c r="C9" s="37"/>
      <c r="D9" s="82"/>
      <c r="E9" s="82"/>
      <c r="F9" s="82"/>
      <c r="G9" s="82"/>
      <c r="H9" s="82"/>
      <c r="I9" s="41"/>
      <c r="J9" s="41"/>
    </row>
  </sheetData>
  <mergeCells count="4">
    <mergeCell ref="C3:C4"/>
    <mergeCell ref="D3:E3"/>
    <mergeCell ref="F3:G3"/>
    <mergeCell ref="H3:H4"/>
  </mergeCells>
  <phoneticPr fontId="10"/>
  <printOptions horizontalCentered="1"/>
  <pageMargins left="0.11811023622047245" right="0.11811023622047245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6FAE-6037-4972-9849-0BAEEAA7BC47}">
  <sheetPr>
    <pageSetUpPr fitToPage="1"/>
  </sheetPr>
  <dimension ref="B1:K39"/>
  <sheetViews>
    <sheetView view="pageBreakPreview" zoomScaleNormal="80" zoomScaleSheetLayoutView="100" workbookViewId="0">
      <selection activeCell="A4" sqref="A4:K4"/>
    </sheetView>
  </sheetViews>
  <sheetFormatPr defaultColWidth="9" defaultRowHeight="13.5" x14ac:dyDescent="0.4"/>
  <cols>
    <col min="1" max="1" width="1" style="35" customWidth="1"/>
    <col min="2" max="2" width="34.625" style="35" bestFit="1" customWidth="1"/>
    <col min="3" max="4" width="18.625" style="53" customWidth="1"/>
    <col min="5" max="5" width="3.5" style="35" customWidth="1"/>
    <col min="6" max="6" width="28.75" style="35" bestFit="1" customWidth="1"/>
    <col min="7" max="8" width="18.625" style="53" customWidth="1"/>
    <col min="9" max="9" width="11.375" style="35" customWidth="1"/>
    <col min="10" max="16384" width="9" style="35"/>
  </cols>
  <sheetData>
    <row r="1" spans="2:11" ht="25.5" customHeight="1" x14ac:dyDescent="0.4"/>
    <row r="2" spans="2:11" ht="19.5" customHeight="1" x14ac:dyDescent="0.4">
      <c r="B2" s="83" t="s">
        <v>273</v>
      </c>
      <c r="C2" s="84"/>
      <c r="D2" s="85" t="s">
        <v>210</v>
      </c>
      <c r="E2" s="71"/>
      <c r="F2" s="79" t="s">
        <v>274</v>
      </c>
      <c r="G2" s="84"/>
      <c r="H2" s="85" t="s">
        <v>210</v>
      </c>
    </row>
    <row r="3" spans="2:11" s="40" customFormat="1" ht="30" customHeight="1" x14ac:dyDescent="0.4">
      <c r="B3" s="86" t="s">
        <v>266</v>
      </c>
      <c r="C3" s="87" t="s">
        <v>275</v>
      </c>
      <c r="D3" s="87" t="s">
        <v>276</v>
      </c>
      <c r="E3" s="88"/>
      <c r="F3" s="86" t="s">
        <v>266</v>
      </c>
      <c r="G3" s="87" t="s">
        <v>275</v>
      </c>
      <c r="H3" s="87" t="s">
        <v>276</v>
      </c>
    </row>
    <row r="4" spans="2:11" s="40" customFormat="1" ht="16.149999999999999" customHeight="1" x14ac:dyDescent="0.4">
      <c r="B4" s="89" t="s">
        <v>277</v>
      </c>
      <c r="C4" s="90"/>
      <c r="D4" s="90"/>
      <c r="E4" s="88"/>
      <c r="F4" s="89" t="s">
        <v>277</v>
      </c>
      <c r="G4" s="89"/>
      <c r="H4" s="89"/>
    </row>
    <row r="5" spans="2:11" s="40" customFormat="1" ht="21" customHeight="1" x14ac:dyDescent="0.4">
      <c r="B5" s="73"/>
      <c r="C5" s="91">
        <v>0</v>
      </c>
      <c r="D5" s="91">
        <v>0</v>
      </c>
      <c r="E5" s="88"/>
      <c r="F5" s="73"/>
      <c r="G5" s="91">
        <v>0</v>
      </c>
      <c r="H5" s="91">
        <v>0</v>
      </c>
    </row>
    <row r="6" spans="2:11" s="40" customFormat="1" ht="21" customHeight="1" thickBot="1" x14ac:dyDescent="0.45">
      <c r="B6" s="92" t="s">
        <v>278</v>
      </c>
      <c r="C6" s="93">
        <f>SUM(C5)</f>
        <v>0</v>
      </c>
      <c r="D6" s="93">
        <f>SUM(D5)</f>
        <v>0</v>
      </c>
      <c r="E6" s="88"/>
      <c r="F6" s="92" t="s">
        <v>278</v>
      </c>
      <c r="G6" s="93">
        <f>SUM(G5)</f>
        <v>0</v>
      </c>
      <c r="H6" s="93">
        <f>SUM(H5)</f>
        <v>0</v>
      </c>
    </row>
    <row r="7" spans="2:11" s="40" customFormat="1" ht="16.149999999999999" customHeight="1" thickTop="1" x14ac:dyDescent="0.4">
      <c r="B7" s="94" t="s">
        <v>279</v>
      </c>
      <c r="C7" s="95"/>
      <c r="D7" s="95"/>
      <c r="E7" s="88"/>
      <c r="F7" s="94" t="s">
        <v>279</v>
      </c>
      <c r="G7" s="95"/>
      <c r="H7" s="95"/>
    </row>
    <row r="8" spans="2:11" s="40" customFormat="1" ht="16.149999999999999" customHeight="1" x14ac:dyDescent="0.4">
      <c r="B8" s="94" t="s">
        <v>280</v>
      </c>
      <c r="C8" s="95"/>
      <c r="D8" s="95"/>
      <c r="E8" s="88"/>
      <c r="F8" s="94" t="s">
        <v>280</v>
      </c>
      <c r="G8" s="95"/>
      <c r="H8" s="95"/>
    </row>
    <row r="9" spans="2:11" s="40" customFormat="1" ht="21" customHeight="1" x14ac:dyDescent="0.4">
      <c r="B9" s="73" t="s">
        <v>281</v>
      </c>
      <c r="C9" s="91">
        <v>137966278</v>
      </c>
      <c r="D9" s="91">
        <v>17328565</v>
      </c>
      <c r="E9" s="88"/>
      <c r="F9" s="73" t="s">
        <v>281</v>
      </c>
      <c r="G9" s="91">
        <v>59034889</v>
      </c>
      <c r="H9" s="91">
        <v>672998</v>
      </c>
      <c r="J9" s="40">
        <v>0.12560000000000002</v>
      </c>
      <c r="K9" s="40">
        <v>1.1399999999999999E-2</v>
      </c>
    </row>
    <row r="10" spans="2:11" s="40" customFormat="1" ht="21" customHeight="1" x14ac:dyDescent="0.4">
      <c r="B10" s="73" t="s">
        <v>282</v>
      </c>
      <c r="C10" s="91">
        <v>194432638</v>
      </c>
      <c r="D10" s="91">
        <v>24420739</v>
      </c>
      <c r="E10" s="88"/>
      <c r="F10" s="73" t="s">
        <v>282</v>
      </c>
      <c r="G10" s="91">
        <v>698764111</v>
      </c>
      <c r="H10" s="91">
        <v>7965911</v>
      </c>
    </row>
    <row r="11" spans="2:11" s="40" customFormat="1" ht="21" customHeight="1" x14ac:dyDescent="0.4">
      <c r="B11" s="73" t="s">
        <v>283</v>
      </c>
      <c r="C11" s="91">
        <v>16035722</v>
      </c>
      <c r="D11" s="91">
        <v>2014087</v>
      </c>
      <c r="E11" s="88"/>
      <c r="F11" s="73" t="s">
        <v>283</v>
      </c>
      <c r="G11" s="91">
        <v>6733700</v>
      </c>
      <c r="H11" s="91">
        <v>76764</v>
      </c>
    </row>
    <row r="12" spans="2:11" s="40" customFormat="1" ht="21" customHeight="1" x14ac:dyDescent="0.4">
      <c r="B12" s="73" t="s">
        <v>284</v>
      </c>
      <c r="C12" s="91">
        <v>14875565</v>
      </c>
      <c r="D12" s="91">
        <v>1868371</v>
      </c>
      <c r="E12" s="88"/>
      <c r="F12" s="73" t="s">
        <v>284</v>
      </c>
      <c r="G12" s="91">
        <v>52175282</v>
      </c>
      <c r="H12" s="91">
        <v>594798</v>
      </c>
    </row>
    <row r="13" spans="2:11" s="40" customFormat="1" ht="21" customHeight="1" x14ac:dyDescent="0.4">
      <c r="B13" s="73" t="s">
        <v>285</v>
      </c>
      <c r="C13" s="91">
        <v>0</v>
      </c>
      <c r="D13" s="91">
        <v>0</v>
      </c>
      <c r="E13" s="88"/>
      <c r="F13" s="73" t="s">
        <v>285</v>
      </c>
      <c r="G13" s="91">
        <v>10000</v>
      </c>
      <c r="H13" s="91">
        <v>114</v>
      </c>
    </row>
    <row r="14" spans="2:11" s="40" customFormat="1" ht="21" customHeight="1" x14ac:dyDescent="0.4">
      <c r="B14" s="73" t="s">
        <v>286</v>
      </c>
      <c r="C14" s="91">
        <v>1489900</v>
      </c>
      <c r="D14" s="91">
        <v>187131</v>
      </c>
      <c r="E14" s="88"/>
      <c r="F14" s="73" t="s">
        <v>286</v>
      </c>
      <c r="G14" s="91">
        <v>1143315</v>
      </c>
      <c r="H14" s="91">
        <v>13034</v>
      </c>
    </row>
    <row r="15" spans="2:11" s="40" customFormat="1" ht="21" customHeight="1" x14ac:dyDescent="0.4">
      <c r="B15" s="73" t="s">
        <v>287</v>
      </c>
      <c r="C15" s="91">
        <v>598452</v>
      </c>
      <c r="D15" s="91">
        <v>75166</v>
      </c>
      <c r="E15" s="88"/>
      <c r="F15" s="94" t="s">
        <v>287</v>
      </c>
      <c r="G15" s="91">
        <v>125748</v>
      </c>
      <c r="H15" s="91">
        <v>1434</v>
      </c>
    </row>
    <row r="16" spans="2:11" s="40" customFormat="1" ht="21" customHeight="1" x14ac:dyDescent="0.4">
      <c r="B16" s="73" t="s">
        <v>288</v>
      </c>
      <c r="C16" s="91">
        <v>0</v>
      </c>
      <c r="D16" s="91">
        <v>0</v>
      </c>
      <c r="E16" s="88"/>
      <c r="F16" s="73" t="s">
        <v>288</v>
      </c>
      <c r="G16" s="91">
        <v>3999000</v>
      </c>
      <c r="H16" s="91">
        <v>45589</v>
      </c>
    </row>
    <row r="17" spans="2:8" s="40" customFormat="1" ht="21" customHeight="1" x14ac:dyDescent="0.4">
      <c r="B17" s="73" t="s">
        <v>289</v>
      </c>
      <c r="C17" s="91"/>
      <c r="D17" s="91"/>
      <c r="E17" s="88"/>
      <c r="F17" s="73" t="s">
        <v>289</v>
      </c>
      <c r="G17" s="91"/>
      <c r="H17" s="91"/>
    </row>
    <row r="18" spans="2:8" s="40" customFormat="1" ht="21" customHeight="1" x14ac:dyDescent="0.4">
      <c r="B18" s="73" t="s">
        <v>290</v>
      </c>
      <c r="C18" s="91">
        <v>205900</v>
      </c>
      <c r="D18" s="91">
        <v>25861</v>
      </c>
      <c r="E18" s="88"/>
      <c r="F18" s="73" t="s">
        <v>291</v>
      </c>
      <c r="G18" s="91">
        <v>0</v>
      </c>
      <c r="H18" s="91">
        <v>0</v>
      </c>
    </row>
    <row r="19" spans="2:8" s="40" customFormat="1" ht="21" customHeight="1" x14ac:dyDescent="0.4">
      <c r="B19" s="73" t="s">
        <v>292</v>
      </c>
      <c r="C19" s="91">
        <v>259735</v>
      </c>
      <c r="D19" s="91">
        <v>32623</v>
      </c>
      <c r="E19" s="88"/>
      <c r="F19" s="73" t="s">
        <v>293</v>
      </c>
      <c r="G19" s="91">
        <v>223068</v>
      </c>
      <c r="H19" s="91">
        <v>2543</v>
      </c>
    </row>
    <row r="20" spans="2:8" s="40" customFormat="1" ht="21" customHeight="1" x14ac:dyDescent="0.4">
      <c r="B20" s="73" t="s">
        <v>294</v>
      </c>
      <c r="C20" s="91">
        <v>342998</v>
      </c>
      <c r="D20" s="91">
        <v>43081</v>
      </c>
      <c r="E20" s="88"/>
      <c r="F20" s="73" t="s">
        <v>295</v>
      </c>
      <c r="G20" s="91">
        <v>65105</v>
      </c>
      <c r="H20" s="91">
        <v>742</v>
      </c>
    </row>
    <row r="21" spans="2:8" s="40" customFormat="1" ht="21" customHeight="1" x14ac:dyDescent="0.4">
      <c r="B21" s="73" t="s">
        <v>296</v>
      </c>
      <c r="C21" s="91">
        <v>0</v>
      </c>
      <c r="D21" s="91">
        <v>0</v>
      </c>
      <c r="E21" s="88"/>
      <c r="F21" s="73" t="s">
        <v>297</v>
      </c>
      <c r="G21" s="91">
        <v>300</v>
      </c>
      <c r="H21" s="91">
        <v>3</v>
      </c>
    </row>
    <row r="22" spans="2:8" s="40" customFormat="1" ht="21" customHeight="1" x14ac:dyDescent="0.4">
      <c r="B22" s="73" t="s">
        <v>298</v>
      </c>
      <c r="C22" s="91">
        <v>657525</v>
      </c>
      <c r="D22" s="91">
        <v>82585</v>
      </c>
      <c r="E22" s="88"/>
      <c r="F22" s="73" t="s">
        <v>298</v>
      </c>
      <c r="G22" s="91">
        <v>171100</v>
      </c>
      <c r="H22" s="91">
        <v>1951</v>
      </c>
    </row>
    <row r="23" spans="2:8" s="40" customFormat="1" ht="21" customHeight="1" x14ac:dyDescent="0.4">
      <c r="B23" s="73" t="s">
        <v>299</v>
      </c>
      <c r="C23" s="91">
        <v>1147553</v>
      </c>
      <c r="D23" s="91">
        <v>144133</v>
      </c>
      <c r="E23" s="88"/>
      <c r="F23" s="73" t="s">
        <v>300</v>
      </c>
      <c r="G23" s="91">
        <v>87156</v>
      </c>
      <c r="H23" s="91">
        <v>994</v>
      </c>
    </row>
    <row r="24" spans="2:8" s="40" customFormat="1" ht="21" customHeight="1" x14ac:dyDescent="0.4">
      <c r="B24" s="73" t="s">
        <v>301</v>
      </c>
      <c r="C24" s="91">
        <v>1595288</v>
      </c>
      <c r="D24" s="91">
        <v>200368</v>
      </c>
      <c r="E24" s="88"/>
      <c r="F24" s="73" t="s">
        <v>302</v>
      </c>
      <c r="G24" s="91">
        <v>29880</v>
      </c>
      <c r="H24" s="91">
        <v>341</v>
      </c>
    </row>
    <row r="25" spans="2:8" s="40" customFormat="1" ht="21" customHeight="1" x14ac:dyDescent="0.4">
      <c r="B25" s="73" t="s">
        <v>303</v>
      </c>
      <c r="C25" s="91">
        <v>634500</v>
      </c>
      <c r="D25" s="91">
        <v>79693</v>
      </c>
      <c r="E25" s="88"/>
      <c r="F25" s="73" t="s">
        <v>303</v>
      </c>
      <c r="G25" s="91">
        <v>30000</v>
      </c>
      <c r="H25" s="91">
        <v>342</v>
      </c>
    </row>
    <row r="26" spans="2:8" s="40" customFormat="1" ht="21" customHeight="1" x14ac:dyDescent="0.4">
      <c r="B26" s="73" t="s">
        <v>304</v>
      </c>
      <c r="C26" s="91">
        <v>35750</v>
      </c>
      <c r="D26" s="91">
        <v>4490</v>
      </c>
      <c r="E26" s="88"/>
      <c r="F26" s="73" t="s">
        <v>304</v>
      </c>
      <c r="G26" s="91">
        <v>142470</v>
      </c>
      <c r="H26" s="91">
        <v>1624</v>
      </c>
    </row>
    <row r="27" spans="2:8" s="40" customFormat="1" ht="21" customHeight="1" x14ac:dyDescent="0.4">
      <c r="B27" s="73" t="s">
        <v>305</v>
      </c>
      <c r="C27" s="91">
        <v>0</v>
      </c>
      <c r="D27" s="91">
        <v>0</v>
      </c>
      <c r="E27" s="88"/>
      <c r="F27" s="73" t="s">
        <v>305</v>
      </c>
      <c r="G27" s="91">
        <v>11400</v>
      </c>
      <c r="H27" s="91">
        <v>130</v>
      </c>
    </row>
    <row r="28" spans="2:8" s="40" customFormat="1" ht="21" customHeight="1" x14ac:dyDescent="0.4">
      <c r="B28" s="73" t="s">
        <v>306</v>
      </c>
      <c r="C28" s="91">
        <v>0</v>
      </c>
      <c r="D28" s="91">
        <v>0</v>
      </c>
      <c r="E28" s="88"/>
      <c r="F28" s="73" t="s">
        <v>306</v>
      </c>
      <c r="G28" s="91">
        <v>2400</v>
      </c>
      <c r="H28" s="91">
        <v>27</v>
      </c>
    </row>
    <row r="29" spans="2:8" s="40" customFormat="1" ht="21" customHeight="1" x14ac:dyDescent="0.4">
      <c r="B29" s="73" t="s">
        <v>307</v>
      </c>
      <c r="C29" s="91">
        <v>20000</v>
      </c>
      <c r="D29" s="91">
        <v>2512</v>
      </c>
      <c r="E29" s="88"/>
      <c r="F29" s="73" t="s">
        <v>307</v>
      </c>
      <c r="G29" s="91">
        <v>51355</v>
      </c>
      <c r="H29" s="91">
        <v>585</v>
      </c>
    </row>
    <row r="30" spans="2:8" s="40" customFormat="1" ht="21" customHeight="1" x14ac:dyDescent="0.4">
      <c r="B30" s="73" t="s">
        <v>308</v>
      </c>
      <c r="C30" s="91">
        <v>8959414</v>
      </c>
      <c r="D30" s="91">
        <v>1125302</v>
      </c>
      <c r="E30" s="88"/>
      <c r="F30" s="73" t="s">
        <v>308</v>
      </c>
      <c r="G30" s="91">
        <v>995806</v>
      </c>
      <c r="H30" s="91">
        <v>11352</v>
      </c>
    </row>
    <row r="31" spans="2:8" s="40" customFormat="1" ht="21" customHeight="1" x14ac:dyDescent="0.4">
      <c r="B31" s="73" t="s">
        <v>309</v>
      </c>
      <c r="C31" s="91">
        <v>31443647</v>
      </c>
      <c r="D31" s="91">
        <v>3949322</v>
      </c>
      <c r="E31" s="88"/>
      <c r="F31" s="94" t="s">
        <v>309</v>
      </c>
      <c r="G31" s="91">
        <v>14005558</v>
      </c>
      <c r="H31" s="91">
        <v>159663</v>
      </c>
    </row>
    <row r="32" spans="2:8" s="40" customFormat="1" ht="21" customHeight="1" thickBot="1" x14ac:dyDescent="0.45">
      <c r="B32" s="92" t="s">
        <v>278</v>
      </c>
      <c r="C32" s="96">
        <f>SUM(C8:C31)</f>
        <v>410700865</v>
      </c>
      <c r="D32" s="96">
        <f>SUM(D8:D31)</f>
        <v>51584029</v>
      </c>
      <c r="E32" s="88"/>
      <c r="F32" s="92" t="s">
        <v>278</v>
      </c>
      <c r="G32" s="96">
        <f>SUM(G8:G31)</f>
        <v>837801643</v>
      </c>
      <c r="H32" s="96">
        <f>SUM(H8:H31)</f>
        <v>9550939</v>
      </c>
    </row>
    <row r="33" spans="2:10" s="40" customFormat="1" ht="21" customHeight="1" thickTop="1" x14ac:dyDescent="0.4">
      <c r="B33" s="97" t="s">
        <v>223</v>
      </c>
      <c r="C33" s="98">
        <f>SUM(C6,C32)</f>
        <v>410700865</v>
      </c>
      <c r="D33" s="98">
        <f>SUM(D6,D32)</f>
        <v>51584029</v>
      </c>
      <c r="E33" s="88"/>
      <c r="F33" s="97" t="s">
        <v>223</v>
      </c>
      <c r="G33" s="98">
        <f>SUM(G6,G32)</f>
        <v>837801643</v>
      </c>
      <c r="H33" s="98">
        <f>SUM(H6,H32)</f>
        <v>9550939</v>
      </c>
    </row>
    <row r="34" spans="2:10" s="40" customFormat="1" ht="21" customHeight="1" x14ac:dyDescent="0.4">
      <c r="B34" s="99"/>
      <c r="C34" s="78"/>
      <c r="D34" s="78"/>
      <c r="E34" s="88"/>
      <c r="F34" s="79"/>
      <c r="G34" s="81"/>
      <c r="H34" s="100"/>
    </row>
    <row r="35" spans="2:10" s="40" customFormat="1" ht="21" customHeight="1" x14ac:dyDescent="0.4">
      <c r="B35" s="37"/>
      <c r="C35" s="101">
        <f>SUM(C22:C31)</f>
        <v>44493677</v>
      </c>
      <c r="D35" s="102"/>
      <c r="E35" s="88"/>
      <c r="F35" s="103"/>
      <c r="G35" s="101">
        <f>SUM(G9:G15)</f>
        <v>817987045</v>
      </c>
      <c r="H35" s="104"/>
    </row>
    <row r="36" spans="2:10" s="40" customFormat="1" ht="21" customHeight="1" x14ac:dyDescent="0.4">
      <c r="B36" s="37"/>
      <c r="C36" s="82"/>
      <c r="D36" s="82"/>
      <c r="E36" s="88"/>
      <c r="F36" s="35"/>
      <c r="G36" s="53"/>
      <c r="H36" s="53"/>
    </row>
    <row r="37" spans="2:10" ht="6.75" customHeight="1" x14ac:dyDescent="0.4">
      <c r="E37" s="79"/>
      <c r="I37" s="37"/>
      <c r="J37" s="37"/>
    </row>
    <row r="38" spans="2:10" ht="18.75" customHeight="1" x14ac:dyDescent="0.4">
      <c r="E38" s="79"/>
      <c r="I38" s="37"/>
      <c r="J38" s="37"/>
    </row>
    <row r="39" spans="2:10" x14ac:dyDescent="0.4">
      <c r="E39" s="41"/>
      <c r="I39" s="37"/>
    </row>
  </sheetData>
  <phoneticPr fontId="10"/>
  <pageMargins left="0.59055118110236227" right="0.11811023622047245" top="0.59055118110236227" bottom="0.59055118110236227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2022-03-25T01:04:02Z</cp:lastPrinted>
  <dcterms:modified xsi:type="dcterms:W3CDTF">2022-03-25T01:24:25Z</dcterms:modified>
</cp:coreProperties>
</file>