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4（3決）固定資産台帳及び財務書類整備（TRA)\08公表\"/>
    </mc:Choice>
  </mc:AlternateContent>
  <xr:revisionPtr revIDLastSave="0" documentId="13_ncr:1_{60C4F7F2-8724-4E7A-A8E5-8D1530B054D0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基金!$B$1:$I$20</definedName>
    <definedName name="_xlnm.Print_Area" localSheetId="14">財源情報明細!$B$1:$I$10</definedName>
    <definedName name="_xlnm.Print_Area" localSheetId="13">財源明細!$A$1:$G$29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投資及び出資金!$B$1:$N$30</definedName>
    <definedName name="_xlnm.Print_Area" localSheetId="12">補助金!$A$1:$H$26</definedName>
    <definedName name="_xlnm.Print_Area" localSheetId="8">未収金及び長期延滞債権!$B$1:$H$33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D8" i="15"/>
  <c r="G7" i="15"/>
  <c r="D7" i="15" s="1"/>
  <c r="F6" i="15"/>
  <c r="F9" i="15" s="1"/>
  <c r="J26" i="14"/>
  <c r="F26" i="14" s="1"/>
  <c r="J25" i="14"/>
  <c r="F25" i="14" s="1"/>
  <c r="F27" i="14" s="1"/>
  <c r="F23" i="14"/>
  <c r="F22" i="14"/>
  <c r="F24" i="14" s="1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21" i="14" s="1"/>
  <c r="F13" i="13"/>
  <c r="F23" i="13" s="1"/>
  <c r="F24" i="13" s="1"/>
  <c r="F25" i="13" s="1"/>
  <c r="F10" i="12"/>
  <c r="D10" i="12"/>
  <c r="C10" i="12"/>
  <c r="G9" i="12"/>
  <c r="E9" i="12"/>
  <c r="E10" i="12" s="1"/>
  <c r="G8" i="12"/>
  <c r="G7" i="12"/>
  <c r="G6" i="12"/>
  <c r="G5" i="12"/>
  <c r="G10" i="12" s="1"/>
  <c r="B11" i="11"/>
  <c r="B5" i="11"/>
  <c r="G18" i="10"/>
  <c r="C17" i="10"/>
  <c r="C16" i="10"/>
  <c r="C15" i="10"/>
  <c r="C14" i="10"/>
  <c r="C13" i="10" s="1"/>
  <c r="L13" i="10"/>
  <c r="K13" i="10"/>
  <c r="J13" i="10"/>
  <c r="I13" i="10"/>
  <c r="H13" i="10"/>
  <c r="G13" i="10"/>
  <c r="F13" i="10"/>
  <c r="E13" i="10"/>
  <c r="D13" i="10"/>
  <c r="C12" i="10"/>
  <c r="C11" i="10"/>
  <c r="C10" i="10"/>
  <c r="C9" i="10"/>
  <c r="C8" i="10"/>
  <c r="C7" i="10"/>
  <c r="C6" i="10" s="1"/>
  <c r="C18" i="10" s="1"/>
  <c r="D20" i="10" s="1"/>
  <c r="L6" i="10"/>
  <c r="L18" i="10" s="1"/>
  <c r="K6" i="10"/>
  <c r="K18" i="10" s="1"/>
  <c r="J6" i="10"/>
  <c r="J18" i="10" s="1"/>
  <c r="I6" i="10"/>
  <c r="I18" i="10" s="1"/>
  <c r="H6" i="10"/>
  <c r="H18" i="10" s="1"/>
  <c r="G6" i="10"/>
  <c r="F6" i="10"/>
  <c r="F18" i="10" s="1"/>
  <c r="E6" i="10"/>
  <c r="E18" i="10" s="1"/>
  <c r="D6" i="10"/>
  <c r="D18" i="10" s="1"/>
  <c r="G34" i="9"/>
  <c r="C34" i="9"/>
  <c r="G31" i="9"/>
  <c r="C31" i="9"/>
  <c r="K30" i="9"/>
  <c r="J30" i="9"/>
  <c r="H30" i="9"/>
  <c r="D30" i="9"/>
  <c r="H29" i="9"/>
  <c r="D29" i="9"/>
  <c r="H28" i="9"/>
  <c r="D28" i="9"/>
  <c r="H27" i="9"/>
  <c r="D27" i="9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H19" i="9"/>
  <c r="D19" i="9"/>
  <c r="H18" i="9"/>
  <c r="D18" i="9"/>
  <c r="H17" i="9"/>
  <c r="D17" i="9"/>
  <c r="H16" i="9"/>
  <c r="D16" i="9"/>
  <c r="K14" i="9"/>
  <c r="J14" i="9"/>
  <c r="H14" i="9"/>
  <c r="D14" i="9"/>
  <c r="H13" i="9"/>
  <c r="D13" i="9"/>
  <c r="H12" i="9"/>
  <c r="D12" i="9"/>
  <c r="H11" i="9"/>
  <c r="D11" i="9"/>
  <c r="H10" i="9"/>
  <c r="D10" i="9"/>
  <c r="H9" i="9"/>
  <c r="H31" i="9" s="1"/>
  <c r="D9" i="9"/>
  <c r="D31" i="9" s="1"/>
  <c r="H6" i="9"/>
  <c r="G6" i="9"/>
  <c r="G32" i="9" s="1"/>
  <c r="D6" i="9"/>
  <c r="D32" i="9" s="1"/>
  <c r="C6" i="9"/>
  <c r="C32" i="9" s="1"/>
  <c r="H6" i="8"/>
  <c r="G6" i="8"/>
  <c r="F6" i="8"/>
  <c r="E6" i="8"/>
  <c r="D6" i="8"/>
  <c r="H5" i="8"/>
  <c r="I19" i="7"/>
  <c r="G19" i="7"/>
  <c r="F19" i="7"/>
  <c r="E19" i="7"/>
  <c r="D19" i="7"/>
  <c r="H18" i="7"/>
  <c r="H17" i="7"/>
  <c r="H16" i="7"/>
  <c r="H15" i="7"/>
  <c r="H14" i="7"/>
  <c r="H13" i="7"/>
  <c r="H12" i="7"/>
  <c r="H11" i="7"/>
  <c r="H10" i="7"/>
  <c r="H9" i="7"/>
  <c r="H8" i="7"/>
  <c r="H7" i="7"/>
  <c r="H19" i="7" s="1"/>
  <c r="H6" i="7"/>
  <c r="H5" i="7"/>
  <c r="M28" i="6"/>
  <c r="K28" i="6"/>
  <c r="H28" i="6"/>
  <c r="F28" i="6"/>
  <c r="E28" i="6"/>
  <c r="D28" i="6"/>
  <c r="L27" i="6"/>
  <c r="I27" i="6"/>
  <c r="G27" i="6"/>
  <c r="J27" i="6" s="1"/>
  <c r="L26" i="6"/>
  <c r="I26" i="6"/>
  <c r="G26" i="6"/>
  <c r="J26" i="6" s="1"/>
  <c r="L25" i="6"/>
  <c r="I25" i="6"/>
  <c r="G25" i="6"/>
  <c r="J25" i="6" s="1"/>
  <c r="L24" i="6"/>
  <c r="I24" i="6"/>
  <c r="G24" i="6"/>
  <c r="J24" i="6" s="1"/>
  <c r="L23" i="6"/>
  <c r="J23" i="6"/>
  <c r="I23" i="6"/>
  <c r="G23" i="6"/>
  <c r="L22" i="6"/>
  <c r="I22" i="6"/>
  <c r="G22" i="6"/>
  <c r="J22" i="6" s="1"/>
  <c r="L21" i="6"/>
  <c r="I21" i="6"/>
  <c r="G21" i="6"/>
  <c r="J21" i="6" s="1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L28" i="6" s="1"/>
  <c r="I16" i="6"/>
  <c r="G16" i="6"/>
  <c r="J16" i="6" s="1"/>
  <c r="L12" i="6"/>
  <c r="K12" i="6"/>
  <c r="H12" i="6"/>
  <c r="F12" i="6"/>
  <c r="E12" i="6"/>
  <c r="D12" i="6"/>
  <c r="L32" i="6" s="1"/>
  <c r="I11" i="6"/>
  <c r="H11" i="6"/>
  <c r="G11" i="6"/>
  <c r="J11" i="6" s="1"/>
  <c r="D11" i="6"/>
  <c r="L10" i="6"/>
  <c r="I10" i="6"/>
  <c r="G10" i="6"/>
  <c r="J10" i="6" s="1"/>
  <c r="J12" i="6" s="1"/>
  <c r="M6" i="6"/>
  <c r="K6" i="6"/>
  <c r="H6" i="6"/>
  <c r="G6" i="6"/>
  <c r="F6" i="6"/>
  <c r="E6" i="6"/>
  <c r="D6" i="6"/>
  <c r="L5" i="6"/>
  <c r="L6" i="6" s="1"/>
  <c r="J5" i="6"/>
  <c r="J6" i="6" s="1"/>
  <c r="I5" i="6"/>
  <c r="G5" i="6"/>
  <c r="G11" i="15" l="1"/>
  <c r="G5" i="15" s="1"/>
  <c r="G9" i="15" s="1"/>
  <c r="I21" i="14"/>
  <c r="E6" i="15"/>
  <c r="F28" i="14"/>
  <c r="H32" i="9"/>
  <c r="J28" i="6"/>
  <c r="G12" i="6"/>
  <c r="G28" i="6"/>
  <c r="H22" i="7"/>
  <c r="E11" i="15" l="1"/>
  <c r="E5" i="15" s="1"/>
  <c r="I28" i="14"/>
  <c r="F29" i="14"/>
  <c r="H6" i="15"/>
  <c r="D6" i="15"/>
  <c r="E9" i="15" l="1"/>
  <c r="H5" i="15"/>
  <c r="H9" i="15" s="1"/>
  <c r="D5" i="15" l="1"/>
  <c r="D9" i="15" s="1"/>
</calcChain>
</file>

<file path=xl/sharedStrings.xml><?xml version="1.0" encoding="utf-8"?>
<sst xmlns="http://schemas.openxmlformats.org/spreadsheetml/2006/main" count="821" uniqueCount="472">
  <si>
    <t>【様式第1号】</t>
  </si>
  <si>
    <t>貸借対照表</t>
  </si>
  <si>
    <t>（令和4年3月31日現在）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</si>
  <si>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</si>
  <si>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</si>
  <si>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</si>
  <si>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</si>
  <si>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</si>
  <si>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</si>
  <si>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</si>
  <si>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</si>
  <si>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</si>
  <si>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</si>
  <si>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</si>
  <si>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</si>
  <si>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</si>
  <si>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</si>
  <si>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</si>
  <si>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</si>
  <si>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</si>
  <si>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</si>
  <si>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</si>
  <si>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</si>
  <si>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</si>
  <si>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</si>
  <si>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</si>
  <si>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</si>
  <si>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</si>
  <si>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</si>
  <si>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</si>
  <si>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</si>
  <si>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</si>
  <si>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</si>
  <si>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</si>
  <si>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</si>
  <si>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</si>
  <si>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</si>
  <si>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</si>
  <si>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</si>
  <si>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</si>
  <si>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</si>
  <si>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</si>
  <si>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</si>
  <si>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</si>
  <si>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</si>
  <si>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</si>
  <si>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</si>
  <si>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</si>
  <si>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</si>
  <si>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</si>
  <si>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</si>
  <si>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</si>
  <si>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</si>
  <si>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</si>
  <si>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</si>
  <si>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</si>
  <si>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</si>
  <si>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</si>
  <si>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</si>
  <si>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</si>
  <si>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</si>
  <si>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</si>
  <si>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</si>
  <si>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</si>
  <si>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</si>
  <si>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</si>
  <si>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</si>
  <si>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</si>
  <si>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</si>
  <si>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</si>
  <si>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</si>
  <si>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</si>
  <si>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</si>
  <si>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</si>
  <si>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</si>
  <si>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</si>
  <si>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</si>
  <si>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</si>
  <si>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</si>
  <si>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</si>
  <si>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</si>
  <si>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</si>
  <si>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</si>
  <si>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</si>
  <si>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</si>
  <si>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</si>
  <si>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</si>
  <si>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</si>
  <si>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</si>
  <si>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</si>
  <si>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</si>
  <si>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</si>
  <si>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</si>
  <si>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</si>
  <si>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</si>
  <si>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</si>
  <si>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</si>
  <si>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</si>
  <si>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</si>
  <si>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</si>
  <si>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</si>
  <si>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</si>
  <si>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</si>
  <si>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</si>
  <si>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</si>
  <si>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</si>
  <si>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</si>
  <si>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</si>
  <si>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固定資産_x000D_
等形成分</t>
  </si>
  <si>
    <t>余剰分_x000D_
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</si>
  <si>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</si>
  <si>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</si>
  <si>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</si>
  <si>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</si>
  <si>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</si>
  <si>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</si>
  <si>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</si>
  <si>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</si>
  <si>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</si>
  <si>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</si>
  <si>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</si>
  <si>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</si>
  <si>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</si>
  <si>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</si>
  <si>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</si>
  <si>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</si>
  <si>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</si>
  <si>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</si>
  <si>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</si>
  <si>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</si>
  <si>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</si>
  <si>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</si>
  <si>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</si>
  <si>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</si>
  <si>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</si>
  <si>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</si>
  <si>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</si>
  <si>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</si>
  <si>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</si>
  <si>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</si>
  <si>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</si>
  <si>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</si>
  <si>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</si>
  <si>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</si>
  <si>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</si>
  <si>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</si>
  <si>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</si>
  <si>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</si>
  <si>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</si>
  <si>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</si>
  <si>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</si>
  <si>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</si>
  <si>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</si>
  <si>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</si>
  <si>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</si>
  <si>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</si>
  <si>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</si>
  <si>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</si>
  <si>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</si>
  <si>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</si>
  <si>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</si>
  <si>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</si>
  <si>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</si>
  <si>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</si>
  <si>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</si>
  <si>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</si>
  <si>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</si>
  <si>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</si>
  <si>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</si>
  <si>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</si>
  <si>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</si>
  <si>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</si>
  <si>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</si>
  <si>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</si>
  <si>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</si>
  <si>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</si>
  <si>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</si>
  <si>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</si>
  <si>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</si>
  <si>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</si>
  <si>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</si>
  <si>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</si>
  <si>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</si>
  <si>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</si>
  <si>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</si>
  <si>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</si>
  <si>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</si>
  <si>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</si>
  <si>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</si>
  <si>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</si>
  <si>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</si>
  <si>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</si>
  <si>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</si>
  <si>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</si>
  <si>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</si>
  <si>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</si>
  <si>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</si>
  <si>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</si>
  <si>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</si>
  <si>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</si>
  <si>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</si>
  <si>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</si>
  <si>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</si>
  <si>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</si>
  <si>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</si>
  <si>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</si>
  <si>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</si>
  <si>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</si>
  <si>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</si>
  <si>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</si>
  <si>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</si>
  <si>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</si>
  <si>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</si>
  <si>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</si>
  <si>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</si>
  <si>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</si>
  <si>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</si>
  <si>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</si>
  <si>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</si>
  <si>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</si>
  <si>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</si>
  <si>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</si>
  <si>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</si>
  <si>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</si>
  <si>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</si>
  <si>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</si>
  <si>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</si>
  <si>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</si>
  <si>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下水道事業会計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</si>
  <si>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</si>
  <si>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</si>
  <si>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</si>
  <si>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</si>
  <si>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</si>
  <si>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</si>
  <si>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</si>
  <si>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</si>
  <si>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</si>
  <si>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</si>
  <si>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</si>
  <si>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</si>
  <si>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</si>
  <si>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</si>
  <si>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</si>
  <si>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</si>
  <si>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</si>
  <si>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</si>
  <si>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</si>
  <si>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</si>
  <si>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</si>
  <si>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</si>
  <si>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</si>
  <si>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</si>
  <si>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</si>
  <si>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</si>
  <si>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</si>
  <si>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</si>
  <si>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</si>
  <si>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</si>
  <si>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</si>
  <si>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</si>
  <si>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</si>
  <si>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</si>
  <si>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</si>
  <si>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その他基金</t>
    <rPh sb="2" eb="3">
      <t>タ</t>
    </rPh>
    <rPh sb="3" eb="5">
      <t>キキン</t>
    </rPh>
    <phoneticPr fontId="10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</si>
  <si>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</si>
  <si>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</si>
  <si>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</si>
  <si>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</si>
  <si>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</si>
  <si>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</si>
  <si>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</si>
  <si>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</si>
  <si>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</si>
  <si>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</si>
  <si>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</si>
  <si>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</si>
  <si>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</si>
  <si>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</si>
  <si>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</si>
  <si>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</si>
  <si>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</si>
  <si>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</si>
  <si>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</si>
  <si>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</si>
  <si>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</si>
  <si>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</si>
  <si>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その他の未収金</t>
    <rPh sb="2" eb="3">
      <t>タ</t>
    </rPh>
    <rPh sb="4" eb="7">
      <t>ミシュウキン</t>
    </rPh>
    <phoneticPr fontId="18"/>
  </si>
  <si>
    <t>　庁舎使用料</t>
    <phoneticPr fontId="20"/>
  </si>
  <si>
    <t>　庁舎使用料</t>
  </si>
  <si>
    <t>　道路占用料</t>
    <phoneticPr fontId="20"/>
  </si>
  <si>
    <t>　道路占用料</t>
  </si>
  <si>
    <t>　河川占用料</t>
    <phoneticPr fontId="20"/>
  </si>
  <si>
    <t>　河川占用料</t>
  </si>
  <si>
    <t>　住宅使用料</t>
    <rPh sb="1" eb="3">
      <t>ジュウタク</t>
    </rPh>
    <rPh sb="3" eb="6">
      <t>シヨウリョウ</t>
    </rPh>
    <phoneticPr fontId="20"/>
  </si>
  <si>
    <t>　財産貸付収入</t>
    <phoneticPr fontId="20"/>
  </si>
  <si>
    <t>　財産貸付収入</t>
  </si>
  <si>
    <t>　光熱水費負担金</t>
    <phoneticPr fontId="20"/>
  </si>
  <si>
    <t>　光熱水費負担金</t>
  </si>
  <si>
    <t>　コピー利用料金</t>
    <phoneticPr fontId="10"/>
  </si>
  <si>
    <t>　社会福祉協議会職員駐車場使用料</t>
    <phoneticPr fontId="20"/>
  </si>
  <si>
    <t>　児童扶養手当返納金</t>
    <rPh sb="1" eb="3">
      <t>ジドウ</t>
    </rPh>
    <rPh sb="3" eb="5">
      <t>フヨウ</t>
    </rPh>
    <rPh sb="5" eb="7">
      <t>テアテ</t>
    </rPh>
    <rPh sb="7" eb="9">
      <t>ヘンノウ</t>
    </rPh>
    <rPh sb="9" eb="10">
      <t>キン</t>
    </rPh>
    <phoneticPr fontId="20"/>
  </si>
  <si>
    <t>　学童クラブ利用料</t>
    <phoneticPr fontId="20"/>
  </si>
  <si>
    <t>　養育医療保護者負担金</t>
    <rPh sb="1" eb="3">
      <t>ヨウイク</t>
    </rPh>
    <rPh sb="3" eb="5">
      <t>イリョウ</t>
    </rPh>
    <rPh sb="5" eb="8">
      <t>ホゴシャ</t>
    </rPh>
    <rPh sb="8" eb="11">
      <t>フタンキン</t>
    </rPh>
    <phoneticPr fontId="20"/>
  </si>
  <si>
    <t>　公園電気設備利用料</t>
    <phoneticPr fontId="20"/>
  </si>
  <si>
    <t>　市営住宅修繕費負担金</t>
    <rPh sb="1" eb="3">
      <t>シエイ</t>
    </rPh>
    <rPh sb="3" eb="5">
      <t>ジュウタク</t>
    </rPh>
    <rPh sb="5" eb="7">
      <t>シュウゼン</t>
    </rPh>
    <rPh sb="7" eb="8">
      <t>ヒ</t>
    </rPh>
    <rPh sb="8" eb="10">
      <t>フタン</t>
    </rPh>
    <rPh sb="10" eb="11">
      <t>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</si>
  <si>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</si>
  <si>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</si>
  <si>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</si>
  <si>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</si>
  <si>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</si>
  <si>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</si>
  <si>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</si>
  <si>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</si>
  <si>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</si>
  <si>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</si>
  <si>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</si>
  <si>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</si>
  <si>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</si>
  <si>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</si>
  <si>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</si>
  <si>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</si>
  <si>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</si>
  <si>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</si>
  <si>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</si>
  <si>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</si>
  <si>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</si>
  <si>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</si>
  <si>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</si>
  <si>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</si>
  <si>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</si>
  <si>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</si>
  <si>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合計</t>
    <rPh sb="0" eb="2">
      <t>ゴウケイ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</si>
  <si>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</si>
  <si>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</si>
  <si>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</si>
  <si>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</si>
  <si>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</si>
  <si>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</si>
  <si>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</si>
  <si>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</si>
  <si>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</si>
  <si>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</si>
  <si>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</si>
  <si>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</si>
  <si>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</si>
  <si>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</si>
  <si>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</si>
  <si>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</si>
  <si>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</si>
  <si>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</si>
  <si>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</si>
  <si>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</si>
  <si>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</si>
  <si>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</si>
  <si>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</si>
  <si>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</si>
  <si>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</si>
  <si>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</si>
  <si>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</si>
  <si>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</si>
  <si>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</si>
  <si>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</si>
  <si>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</si>
  <si>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</si>
  <si>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</si>
  <si>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</si>
  <si>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</si>
  <si>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</si>
  <si>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</si>
  <si>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phoneticPr fontId="27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</si>
  <si>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</si>
  <si>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</si>
  <si>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</si>
  <si>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</si>
  <si>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</si>
  <si>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（所有外資産分）</t>
    <rPh sb="0" eb="3">
      <t>タダンタイ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</si>
  <si>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認定こども園施設整備事業費補助金</t>
  </si>
  <si>
    <t>認定こども園</t>
    <rPh sb="0" eb="2">
      <t>ニンテイ</t>
    </rPh>
    <rPh sb="5" eb="6">
      <t>エン</t>
    </rPh>
    <phoneticPr fontId="15"/>
  </si>
  <si>
    <t>認定こども園整備</t>
    <rPh sb="0" eb="2">
      <t>ニンテイ</t>
    </rPh>
    <rPh sb="5" eb="6">
      <t>エン</t>
    </rPh>
    <rPh sb="6" eb="8">
      <t>セイビ</t>
    </rPh>
    <phoneticPr fontId="15"/>
  </si>
  <si>
    <t>地域密着型サービス施設等整備補助金　外</t>
    <rPh sb="18" eb="19">
      <t>ホカ</t>
    </rPh>
    <phoneticPr fontId="10"/>
  </si>
  <si>
    <t>社会福祉法人</t>
    <phoneticPr fontId="10"/>
  </si>
  <si>
    <t>介護基盤等整備促進</t>
    <phoneticPr fontId="10"/>
  </si>
  <si>
    <t>企業立地奨励金　外</t>
    <rPh sb="8" eb="9">
      <t>ホカ</t>
    </rPh>
    <phoneticPr fontId="10"/>
  </si>
  <si>
    <t>民間企業</t>
    <rPh sb="0" eb="2">
      <t>ミンカン</t>
    </rPh>
    <rPh sb="2" eb="4">
      <t>キギョウ</t>
    </rPh>
    <phoneticPr fontId="20"/>
  </si>
  <si>
    <t>企業立地促進</t>
    <phoneticPr fontId="10"/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</si>
  <si>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</si>
  <si>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</si>
  <si>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</si>
  <si>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住宅改修費補助金</t>
    <rPh sb="5" eb="8">
      <t>ホジョキン</t>
    </rPh>
    <phoneticPr fontId="10"/>
  </si>
  <si>
    <t>市民</t>
    <rPh sb="0" eb="2">
      <t>シミン</t>
    </rPh>
    <phoneticPr fontId="10"/>
  </si>
  <si>
    <t>住宅改修費の給付</t>
    <rPh sb="2" eb="5">
      <t>カイシュウヒ</t>
    </rPh>
    <rPh sb="6" eb="8">
      <t>キュウフ</t>
    </rPh>
    <phoneticPr fontId="10"/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</si>
  <si>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</si>
  <si>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</si>
  <si>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</si>
  <si>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県営かんがい排水事業負担金　外</t>
    <rPh sb="14" eb="15">
      <t>ホカ</t>
    </rPh>
    <phoneticPr fontId="10"/>
  </si>
  <si>
    <t>両総土地改良区　外</t>
    <rPh sb="8" eb="9">
      <t>ホカ</t>
    </rPh>
    <phoneticPr fontId="10"/>
  </si>
  <si>
    <t>用排水施設整備</t>
    <phoneticPr fontId="10"/>
  </si>
  <si>
    <t>その他</t>
    <rPh sb="2" eb="3">
      <t>タ</t>
    </rPh>
    <phoneticPr fontId="20"/>
  </si>
  <si>
    <t>-</t>
    <phoneticPr fontId="15"/>
  </si>
  <si>
    <t>小計</t>
    <rPh sb="0" eb="1">
      <t>ショウ</t>
    </rPh>
    <rPh sb="1" eb="2">
      <t>ケイ</t>
    </rPh>
    <phoneticPr fontId="18"/>
  </si>
  <si>
    <t>その他の補助金等</t>
    <rPh sb="2" eb="3">
      <t>タ</t>
    </rPh>
    <rPh sb="4" eb="7">
      <t>ホジョキン</t>
    </rPh>
    <rPh sb="7" eb="8">
      <t>ナド</t>
    </rPh>
    <phoneticPr fontId="18"/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</si>
  <si>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</si>
  <si>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</si>
  <si>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</si>
  <si>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子育て世帯への臨時特別給付金</t>
    <phoneticPr fontId="10"/>
  </si>
  <si>
    <t>市民</t>
    <rPh sb="0" eb="2">
      <t>シミン</t>
    </rPh>
    <phoneticPr fontId="20"/>
  </si>
  <si>
    <t>新型コロナウイルス感染症予防対策</t>
  </si>
  <si>
    <t>療養給付費負担金</t>
  </si>
  <si>
    <t>千葉県後期高齢者医療広域連合</t>
    <phoneticPr fontId="10"/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</si>
  <si>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</si>
  <si>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住民税非課税世帯等に対する臨時特別給付金給付事業</t>
  </si>
  <si>
    <t>下水道事業会計負担金</t>
  </si>
  <si>
    <t>下水道事業会計に対する負担金</t>
    <rPh sb="8" eb="9">
      <t>タイ</t>
    </rPh>
    <phoneticPr fontId="10"/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</si>
  <si>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</si>
  <si>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</si>
  <si>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</si>
  <si>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社会福祉協議会補助金</t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</si>
  <si>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</si>
  <si>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私立保育園等運営費補助金</t>
    <rPh sb="11" eb="12">
      <t>キン</t>
    </rPh>
    <phoneticPr fontId="10"/>
  </si>
  <si>
    <t>保育園　外</t>
    <rPh sb="0" eb="3">
      <t>ホイクエン</t>
    </rPh>
    <rPh sb="4" eb="5">
      <t>ホカ</t>
    </rPh>
    <phoneticPr fontId="20"/>
  </si>
  <si>
    <t>子育て世帯生活支援特別給付金（ひとり親世帯分）給付事業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</si>
  <si>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</si>
  <si>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</si>
  <si>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</si>
  <si>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</si>
  <si>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</si>
  <si>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</si>
  <si>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</si>
  <si>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</si>
  <si>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</si>
  <si>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</si>
  <si>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</si>
  <si>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29"/>
  </si>
  <si>
    <t>地方譲与税</t>
    <rPh sb="0" eb="2">
      <t>チホウ</t>
    </rPh>
    <rPh sb="2" eb="4">
      <t>ジョウヨ</t>
    </rPh>
    <rPh sb="4" eb="5">
      <t>ゼイ</t>
    </rPh>
    <phoneticPr fontId="29"/>
  </si>
  <si>
    <t>利子割交付金</t>
    <phoneticPr fontId="29"/>
  </si>
  <si>
    <t>配当割交付金</t>
    <phoneticPr fontId="29"/>
  </si>
  <si>
    <t>株式等譲渡所得割交付金</t>
    <phoneticPr fontId="10"/>
  </si>
  <si>
    <t>法人事業税交付金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</si>
  <si>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</si>
  <si>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</si>
  <si>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</si>
  <si>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</si>
  <si>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</si>
  <si>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</si>
  <si>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</si>
  <si>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</si>
  <si>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29"/>
  </si>
  <si>
    <t>特別会計繰入金</t>
    <rPh sb="0" eb="2">
      <t>トクベツ</t>
    </rPh>
    <rPh sb="2" eb="4">
      <t>カイケイ</t>
    </rPh>
    <rPh sb="4" eb="7">
      <t>クリイレキン</t>
    </rPh>
    <phoneticPr fontId="29"/>
  </si>
  <si>
    <t>←決算整理</t>
    <rPh sb="1" eb="3">
      <t>ケッサン</t>
    </rPh>
    <rPh sb="3" eb="5">
      <t>セイリ</t>
    </rPh>
    <phoneticPr fontId="10"/>
  </si>
  <si>
    <t>小計</t>
    <rPh sb="0" eb="2">
      <t>ショウケイ</t>
    </rPh>
    <phoneticPr fontId="15"/>
  </si>
  <si>
    <t>投資活動財源へ振替</t>
    <rPh sb="0" eb="2">
      <t>トウシ</t>
    </rPh>
    <rPh sb="2" eb="4">
      <t>カツドウ</t>
    </rPh>
    <rPh sb="4" eb="6">
      <t>ザイゲン</t>
    </rPh>
    <rPh sb="7" eb="9">
      <t>フリカエ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</si>
  <si>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</si>
  <si>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</si>
  <si>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</si>
  <si>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</si>
  <si>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計</t>
    <rPh sb="0" eb="1">
      <t>ケイ</t>
    </rPh>
    <phoneticPr fontId="18"/>
  </si>
  <si>
    <t>経常的
補助金</t>
    <rPh sb="0" eb="3">
      <t>ケイジョウテキ</t>
    </rPh>
    <rPh sb="4" eb="7">
      <t>ホジョキン</t>
    </rPh>
    <phoneticPr fontId="18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</si>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</sst>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,,;&quot;△ &quot;#,##0,,;&quot;-&quot;"/>
    <numFmt numFmtId="177" formatCode="#,##0;&quot;△ &quot;#,##0"/>
    <numFmt numFmtId="178" formatCode="#,##0,;\-#,##0,;\-"/>
    <numFmt numFmtId="179" formatCode="#,##0;\-#,##0;\-"/>
    <numFmt numFmtId="180" formatCode="0.0%"/>
    <numFmt numFmtId="181" formatCode="#,##0,;\-#,##0,;&quot;-&quot;"/>
    <numFmt numFmtId="182" formatCode="0.000"/>
  </numFmts>
  <fonts count="32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27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0" borderId="0" xfId="3">
      <alignment vertical="center"/>
    </xf>
    <xf numFmtId="0" fontId="12" fillId="0" borderId="0" xfId="3" applyFont="1" applyAlignment="1">
      <alignment horizontal="center" vertical="center"/>
    </xf>
    <xf numFmtId="0" fontId="9" fillId="0" borderId="6" xfId="3" applyFont="1" applyBorder="1">
      <alignment vertical="center"/>
    </xf>
    <xf numFmtId="0" fontId="13" fillId="0" borderId="6" xfId="3" applyFont="1" applyBorder="1">
      <alignment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7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/>
    </xf>
    <xf numFmtId="176" fontId="14" fillId="0" borderId="7" xfId="4" applyNumberFormat="1" applyFont="1" applyFill="1" applyBorder="1" applyAlignment="1">
      <alignment horizontal="right" vertical="center" wrapText="1"/>
    </xf>
    <xf numFmtId="176" fontId="14" fillId="0" borderId="7" xfId="4" applyNumberFormat="1" applyFont="1" applyFill="1" applyBorder="1" applyAlignment="1">
      <alignment horizontal="right" vertical="center"/>
    </xf>
    <xf numFmtId="177" fontId="14" fillId="0" borderId="9" xfId="3" applyNumberFormat="1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left" vertical="center"/>
    </xf>
    <xf numFmtId="0" fontId="14" fillId="0" borderId="0" xfId="3" applyFont="1">
      <alignment vertical="center"/>
    </xf>
    <xf numFmtId="176" fontId="14" fillId="0" borderId="7" xfId="4" applyNumberFormat="1" applyFont="1" applyBorder="1" applyAlignment="1">
      <alignment horizontal="right" vertical="center"/>
    </xf>
    <xf numFmtId="176" fontId="14" fillId="0" borderId="1" xfId="4" applyNumberFormat="1" applyFont="1" applyBorder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176" fontId="14" fillId="0" borderId="1" xfId="4" applyNumberFormat="1" applyFont="1" applyBorder="1" applyAlignment="1">
      <alignment horizontal="right" vertical="center" wrapText="1"/>
    </xf>
    <xf numFmtId="0" fontId="17" fillId="0" borderId="0" xfId="3" applyFont="1">
      <alignment vertical="center"/>
    </xf>
    <xf numFmtId="0" fontId="9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>
      <alignment vertical="center"/>
    </xf>
    <xf numFmtId="176" fontId="14" fillId="0" borderId="1" xfId="4" applyNumberFormat="1" applyFont="1" applyFill="1" applyBorder="1">
      <alignment vertical="center"/>
    </xf>
    <xf numFmtId="10" fontId="14" fillId="0" borderId="1" xfId="5" applyNumberFormat="1" applyFont="1" applyFill="1" applyBorder="1">
      <alignment vertical="center"/>
    </xf>
    <xf numFmtId="176" fontId="14" fillId="0" borderId="1" xfId="3" applyNumberFormat="1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176" fontId="14" fillId="0" borderId="1" xfId="4" applyNumberFormat="1" applyFont="1" applyBorder="1">
      <alignment vertical="center"/>
    </xf>
    <xf numFmtId="38" fontId="14" fillId="0" borderId="1" xfId="3" applyNumberFormat="1" applyFont="1" applyBorder="1" applyAlignment="1">
      <alignment horizontal="right" vertical="center"/>
    </xf>
    <xf numFmtId="176" fontId="14" fillId="0" borderId="1" xfId="3" applyNumberFormat="1" applyFont="1" applyBorder="1">
      <alignment vertical="center"/>
    </xf>
    <xf numFmtId="38" fontId="8" fillId="0" borderId="0" xfId="3" applyNumberFormat="1">
      <alignment vertical="center"/>
    </xf>
    <xf numFmtId="38" fontId="8" fillId="0" borderId="0" xfId="1" applyFont="1">
      <alignment vertical="center"/>
    </xf>
    <xf numFmtId="38" fontId="5" fillId="0" borderId="0" xfId="4" applyFont="1">
      <alignment vertical="center"/>
    </xf>
    <xf numFmtId="0" fontId="2" fillId="0" borderId="0" xfId="3" applyFont="1" applyAlignment="1">
      <alignment horizontal="left" vertical="center"/>
    </xf>
    <xf numFmtId="38" fontId="5" fillId="0" borderId="0" xfId="4" applyFont="1" applyFill="1" applyBorder="1" applyAlignment="1">
      <alignment vertical="center"/>
    </xf>
    <xf numFmtId="38" fontId="2" fillId="0" borderId="0" xfId="4" applyFont="1" applyFill="1" applyBorder="1" applyAlignment="1">
      <alignment horizontal="right" vertical="center"/>
    </xf>
    <xf numFmtId="0" fontId="16" fillId="0" borderId="1" xfId="3" applyFont="1" applyBorder="1" applyAlignment="1">
      <alignment horizontal="left" vertical="center"/>
    </xf>
    <xf numFmtId="176" fontId="16" fillId="0" borderId="12" xfId="4" applyNumberFormat="1" applyFont="1" applyBorder="1" applyAlignment="1">
      <alignment horizontal="right" vertical="center"/>
    </xf>
    <xf numFmtId="38" fontId="14" fillId="0" borderId="0" xfId="3" applyNumberFormat="1" applyFont="1" applyAlignment="1"/>
    <xf numFmtId="0" fontId="16" fillId="0" borderId="10" xfId="3" applyFont="1" applyBorder="1" applyAlignment="1">
      <alignment horizontal="left" vertical="center"/>
    </xf>
    <xf numFmtId="38" fontId="14" fillId="0" borderId="0" xfId="3" applyNumberFormat="1" applyFont="1">
      <alignment vertical="center"/>
    </xf>
    <xf numFmtId="176" fontId="16" fillId="0" borderId="12" xfId="4" applyNumberFormat="1" applyFont="1" applyFill="1" applyBorder="1" applyAlignment="1">
      <alignment horizontal="right" vertical="center"/>
    </xf>
    <xf numFmtId="0" fontId="16" fillId="0" borderId="10" xfId="3" applyFont="1" applyBorder="1" applyAlignment="1">
      <alignment horizontal="center" vertical="center"/>
    </xf>
    <xf numFmtId="0" fontId="16" fillId="0" borderId="2" xfId="3" applyFont="1" applyBorder="1" applyAlignment="1">
      <alignment horizontal="left" vertical="center"/>
    </xf>
    <xf numFmtId="38" fontId="14" fillId="0" borderId="2" xfId="4" applyFont="1" applyBorder="1">
      <alignment vertical="center"/>
    </xf>
    <xf numFmtId="38" fontId="5" fillId="0" borderId="0" xfId="4" applyFont="1" applyAlignment="1">
      <alignment horizontal="right" vertical="center"/>
    </xf>
    <xf numFmtId="0" fontId="1" fillId="0" borderId="6" xfId="3" applyFont="1" applyBorder="1" applyAlignment="1">
      <alignment horizontal="left" vertical="center"/>
    </xf>
    <xf numFmtId="38" fontId="1" fillId="0" borderId="6" xfId="4" applyFont="1" applyBorder="1" applyAlignment="1">
      <alignment horizontal="right" vertical="center"/>
    </xf>
    <xf numFmtId="0" fontId="21" fillId="0" borderId="0" xfId="3" applyFont="1" applyAlignment="1">
      <alignment horizontal="center" vertical="center"/>
    </xf>
    <xf numFmtId="38" fontId="19" fillId="0" borderId="1" xfId="4" applyFont="1" applyBorder="1" applyAlignment="1">
      <alignment horizontal="center" vertical="center" wrapText="1"/>
    </xf>
    <xf numFmtId="0" fontId="16" fillId="0" borderId="1" xfId="3" applyFont="1" applyBorder="1">
      <alignment vertical="center"/>
    </xf>
    <xf numFmtId="176" fontId="16" fillId="0" borderId="1" xfId="4" applyNumberFormat="1" applyFont="1" applyBorder="1">
      <alignment vertical="center"/>
    </xf>
    <xf numFmtId="0" fontId="16" fillId="0" borderId="1" xfId="3" applyFont="1" applyBorder="1" applyAlignment="1">
      <alignment horizontal="center" vertical="center"/>
    </xf>
    <xf numFmtId="0" fontId="2" fillId="0" borderId="2" xfId="3" applyFont="1" applyBorder="1">
      <alignment vertical="center"/>
    </xf>
    <xf numFmtId="38" fontId="5" fillId="0" borderId="2" xfId="4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38" fontId="5" fillId="0" borderId="0" xfId="4" applyFont="1" applyBorder="1" applyAlignment="1">
      <alignment horizontal="left" vertical="center"/>
    </xf>
    <xf numFmtId="38" fontId="14" fillId="0" borderId="0" xfId="4" applyFont="1" applyBorder="1">
      <alignment vertical="center"/>
    </xf>
    <xf numFmtId="38" fontId="21" fillId="0" borderId="0" xfId="4" applyFont="1" applyBorder="1" applyAlignment="1">
      <alignment horizontal="center" vertical="center"/>
    </xf>
    <xf numFmtId="38" fontId="1" fillId="0" borderId="0" xfId="4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 wrapText="1"/>
    </xf>
    <xf numFmtId="38" fontId="16" fillId="0" borderId="1" xfId="4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10" xfId="3" applyFont="1" applyBorder="1">
      <alignment vertical="center"/>
    </xf>
    <xf numFmtId="178" fontId="16" fillId="0" borderId="1" xfId="3" applyNumberFormat="1" applyFont="1" applyBorder="1" applyAlignment="1">
      <alignment horizontal="right" vertical="center"/>
    </xf>
    <xf numFmtId="0" fontId="16" fillId="0" borderId="13" xfId="3" applyFont="1" applyBorder="1" applyAlignment="1">
      <alignment horizontal="center" vertical="center"/>
    </xf>
    <xf numFmtId="178" fontId="16" fillId="0" borderId="13" xfId="3" applyNumberFormat="1" applyFont="1" applyBorder="1" applyAlignment="1">
      <alignment horizontal="right" vertical="center"/>
    </xf>
    <xf numFmtId="0" fontId="16" fillId="0" borderId="3" xfId="3" applyFont="1" applyBorder="1">
      <alignment vertical="center"/>
    </xf>
    <xf numFmtId="38" fontId="16" fillId="0" borderId="3" xfId="4" applyFont="1" applyBorder="1">
      <alignment vertical="center"/>
    </xf>
    <xf numFmtId="176" fontId="16" fillId="0" borderId="1" xfId="3" applyNumberFormat="1" applyFont="1" applyBorder="1" applyAlignment="1">
      <alignment horizontal="right" vertical="center"/>
    </xf>
    <xf numFmtId="179" fontId="14" fillId="0" borderId="0" xfId="3" applyNumberFormat="1" applyFont="1">
      <alignment vertical="center"/>
    </xf>
    <xf numFmtId="176" fontId="16" fillId="0" borderId="13" xfId="4" applyNumberFormat="1" applyFont="1" applyBorder="1">
      <alignment vertical="center"/>
    </xf>
    <xf numFmtId="0" fontId="16" fillId="0" borderId="11" xfId="3" applyFont="1" applyBorder="1" applyAlignment="1">
      <alignment horizontal="center" vertical="center"/>
    </xf>
    <xf numFmtId="176" fontId="16" fillId="0" borderId="11" xfId="4" applyNumberFormat="1" applyFont="1" applyBorder="1">
      <alignment vertical="center"/>
    </xf>
    <xf numFmtId="38" fontId="17" fillId="0" borderId="0" xfId="4" applyFont="1" applyBorder="1" applyAlignment="1">
      <alignment horizontal="center" vertical="center"/>
    </xf>
    <xf numFmtId="38" fontId="5" fillId="0" borderId="0" xfId="4" applyFont="1" applyBorder="1" applyAlignment="1">
      <alignment vertical="center"/>
    </xf>
    <xf numFmtId="180" fontId="14" fillId="0" borderId="0" xfId="2" applyNumberFormat="1" applyFont="1" applyBorder="1">
      <alignment vertical="center"/>
    </xf>
    <xf numFmtId="180" fontId="1" fillId="0" borderId="0" xfId="2" applyNumberFormat="1" applyFont="1" applyBorder="1" applyAlignment="1">
      <alignment vertical="center"/>
    </xf>
    <xf numFmtId="38" fontId="1" fillId="0" borderId="0" xfId="4" applyFont="1">
      <alignment vertical="center"/>
    </xf>
    <xf numFmtId="0" fontId="1" fillId="0" borderId="0" xfId="3" applyFont="1">
      <alignment vertical="center"/>
    </xf>
    <xf numFmtId="38" fontId="1" fillId="0" borderId="0" xfId="4" applyFont="1" applyBorder="1">
      <alignment vertical="center"/>
    </xf>
    <xf numFmtId="38" fontId="1" fillId="0" borderId="0" xfId="4" applyFont="1" applyBorder="1" applyAlignment="1">
      <alignment horizontal="right"/>
    </xf>
    <xf numFmtId="38" fontId="14" fillId="3" borderId="14" xfId="4" applyFont="1" applyFill="1" applyBorder="1" applyAlignment="1">
      <alignment horizontal="center" vertical="center" wrapText="1"/>
    </xf>
    <xf numFmtId="38" fontId="14" fillId="3" borderId="15" xfId="4" applyFont="1" applyFill="1" applyBorder="1" applyAlignment="1">
      <alignment horizontal="center" vertical="center" wrapText="1"/>
    </xf>
    <xf numFmtId="38" fontId="14" fillId="3" borderId="8" xfId="4" applyFont="1" applyFill="1" applyBorder="1" applyAlignment="1">
      <alignment horizontal="center" vertical="center" wrapText="1"/>
    </xf>
    <xf numFmtId="38" fontId="1" fillId="3" borderId="18" xfId="4" applyFont="1" applyFill="1" applyBorder="1" applyAlignment="1">
      <alignment horizontal="center" vertical="center"/>
    </xf>
    <xf numFmtId="0" fontId="1" fillId="0" borderId="1" xfId="3" applyFont="1" applyBorder="1">
      <alignment vertical="center"/>
    </xf>
    <xf numFmtId="176" fontId="1" fillId="0" borderId="1" xfId="4" applyNumberFormat="1" applyFont="1" applyBorder="1" applyAlignment="1">
      <alignment horizontal="right" vertical="center"/>
    </xf>
    <xf numFmtId="176" fontId="1" fillId="0" borderId="19" xfId="4" applyNumberFormat="1" applyFont="1" applyBorder="1" applyAlignment="1">
      <alignment horizontal="right" vertical="center"/>
    </xf>
    <xf numFmtId="176" fontId="1" fillId="0" borderId="8" xfId="4" applyNumberFormat="1" applyFont="1" applyBorder="1" applyAlignment="1">
      <alignment horizontal="right" vertical="center"/>
    </xf>
    <xf numFmtId="38" fontId="1" fillId="0" borderId="0" xfId="4" applyFont="1" applyFill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38" fontId="14" fillId="0" borderId="0" xfId="4" applyFont="1" applyAlignment="1">
      <alignment horizontal="right" vertical="center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4" fillId="0" borderId="0" xfId="3" applyFont="1" applyAlignment="1">
      <alignment horizontal="right" vertical="center"/>
    </xf>
    <xf numFmtId="0" fontId="26" fillId="0" borderId="0" xfId="3" applyFont="1" applyAlignment="1">
      <alignment horizontal="right" vertical="center"/>
    </xf>
    <xf numFmtId="176" fontId="26" fillId="0" borderId="19" xfId="4" applyNumberFormat="1" applyFont="1" applyBorder="1" applyAlignment="1">
      <alignment horizontal="right" vertical="center" wrapText="1"/>
    </xf>
    <xf numFmtId="176" fontId="26" fillId="0" borderId="7" xfId="4" applyNumberFormat="1" applyFont="1" applyBorder="1" applyAlignment="1">
      <alignment horizontal="right" vertical="center" wrapText="1"/>
    </xf>
    <xf numFmtId="176" fontId="26" fillId="0" borderId="1" xfId="4" applyNumberFormat="1" applyFont="1" applyBorder="1" applyAlignment="1">
      <alignment horizontal="right" vertical="center" wrapText="1"/>
    </xf>
    <xf numFmtId="180" fontId="26" fillId="0" borderId="8" xfId="4" applyNumberFormat="1" applyFont="1" applyBorder="1" applyAlignment="1">
      <alignment horizontal="right" vertical="center"/>
    </xf>
    <xf numFmtId="181" fontId="24" fillId="0" borderId="9" xfId="4" applyNumberFormat="1" applyFont="1" applyBorder="1" applyAlignment="1">
      <alignment vertical="center"/>
    </xf>
    <xf numFmtId="176" fontId="26" fillId="0" borderId="1" xfId="4" applyNumberFormat="1" applyFont="1" applyBorder="1" applyAlignment="1">
      <alignment horizontal="right" vertical="center"/>
    </xf>
    <xf numFmtId="38" fontId="24" fillId="0" borderId="7" xfId="4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right" vertical="center"/>
    </xf>
    <xf numFmtId="176" fontId="16" fillId="0" borderId="1" xfId="4" applyNumberFormat="1" applyFont="1" applyBorder="1" applyAlignment="1">
      <alignment horizontal="right" vertical="center"/>
    </xf>
    <xf numFmtId="176" fontId="16" fillId="0" borderId="1" xfId="4" applyNumberFormat="1" applyFont="1" applyFill="1" applyBorder="1" applyAlignment="1">
      <alignment horizontal="right" vertical="center"/>
    </xf>
    <xf numFmtId="0" fontId="8" fillId="0" borderId="0" xfId="3" applyAlignment="1">
      <alignment horizontal="left" vertical="center" wrapText="1"/>
    </xf>
    <xf numFmtId="38" fontId="5" fillId="0" borderId="0" xfId="4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2" fillId="0" borderId="6" xfId="3" applyFont="1" applyBorder="1" applyAlignment="1">
      <alignment horizontal="right" vertical="center" wrapText="1"/>
    </xf>
    <xf numFmtId="0" fontId="2" fillId="0" borderId="1" xfId="3" applyFont="1" applyBorder="1" applyAlignment="1">
      <alignment horizontal="center" vertical="center" wrapText="1"/>
    </xf>
    <xf numFmtId="38" fontId="2" fillId="0" borderId="1" xfId="4" applyFont="1" applyBorder="1" applyAlignment="1">
      <alignment horizontal="center" vertical="center" wrapText="1"/>
    </xf>
    <xf numFmtId="0" fontId="2" fillId="0" borderId="18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176" fontId="2" fillId="0" borderId="7" xfId="4" applyNumberFormat="1" applyFont="1" applyFill="1" applyBorder="1" applyAlignment="1">
      <alignment vertical="center"/>
    </xf>
    <xf numFmtId="0" fontId="2" fillId="0" borderId="1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26" xfId="3" applyFont="1" applyBorder="1" applyAlignment="1">
      <alignment horizontal="left" vertical="center" wrapText="1"/>
    </xf>
    <xf numFmtId="176" fontId="2" fillId="0" borderId="7" xfId="4" applyNumberFormat="1" applyFont="1" applyBorder="1" applyAlignment="1">
      <alignment vertical="center"/>
    </xf>
    <xf numFmtId="0" fontId="2" fillId="0" borderId="27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center" vertical="center" wrapText="1"/>
    </xf>
    <xf numFmtId="38" fontId="14" fillId="0" borderId="0" xfId="1" applyFont="1">
      <alignment vertical="center"/>
    </xf>
    <xf numFmtId="38" fontId="19" fillId="0" borderId="0" xfId="1" applyFont="1">
      <alignment vertical="center"/>
    </xf>
    <xf numFmtId="0" fontId="28" fillId="0" borderId="0" xfId="3" applyFont="1" applyAlignment="1">
      <alignment horizontal="left"/>
    </xf>
    <xf numFmtId="0" fontId="28" fillId="0" borderId="0" xfId="3" applyFont="1" applyAlignment="1">
      <alignment horizontal="right"/>
    </xf>
    <xf numFmtId="0" fontId="19" fillId="0" borderId="1" xfId="6" applyFont="1" applyBorder="1" applyAlignment="1">
      <alignment horizontal="center" vertical="center"/>
    </xf>
    <xf numFmtId="0" fontId="19" fillId="0" borderId="1" xfId="6" applyFont="1" applyBorder="1" applyAlignment="1">
      <alignment horizontal="centerContinuous" vertical="center" wrapText="1"/>
    </xf>
    <xf numFmtId="0" fontId="19" fillId="0" borderId="1" xfId="6" applyFont="1" applyBorder="1" applyAlignment="1">
      <alignment horizontal="center" vertical="center" wrapText="1"/>
    </xf>
    <xf numFmtId="176" fontId="19" fillId="0" borderId="1" xfId="4" applyNumberFormat="1" applyFont="1" applyBorder="1" applyAlignment="1">
      <alignment vertical="center"/>
    </xf>
    <xf numFmtId="38" fontId="19" fillId="0" borderId="0" xfId="1" applyFont="1" applyFill="1">
      <alignment vertical="center"/>
    </xf>
    <xf numFmtId="0" fontId="19" fillId="0" borderId="8" xfId="6" applyFont="1" applyBorder="1" applyAlignment="1">
      <alignment vertical="center"/>
    </xf>
    <xf numFmtId="0" fontId="19" fillId="0" borderId="8" xfId="6" applyFont="1" applyBorder="1" applyAlignment="1">
      <alignment horizontal="center" vertical="center"/>
    </xf>
    <xf numFmtId="0" fontId="8" fillId="3" borderId="0" xfId="3" applyFill="1">
      <alignment vertical="center"/>
    </xf>
    <xf numFmtId="0" fontId="8" fillId="3" borderId="0" xfId="3" applyFill="1" applyAlignment="1">
      <alignment horizontal="center" vertical="center"/>
    </xf>
    <xf numFmtId="0" fontId="1" fillId="3" borderId="8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8" fillId="3" borderId="1" xfId="3" applyFill="1" applyBorder="1">
      <alignment vertical="center"/>
    </xf>
    <xf numFmtId="176" fontId="5" fillId="3" borderId="1" xfId="4" applyNumberFormat="1" applyFont="1" applyFill="1" applyBorder="1" applyAlignment="1">
      <alignment horizontal="right" vertical="center"/>
    </xf>
    <xf numFmtId="38" fontId="8" fillId="3" borderId="0" xfId="3" applyNumberFormat="1" applyFill="1">
      <alignment vertical="center"/>
    </xf>
    <xf numFmtId="182" fontId="8" fillId="3" borderId="0" xfId="3" applyNumberFormat="1" applyFill="1">
      <alignment vertical="center"/>
    </xf>
    <xf numFmtId="0" fontId="8" fillId="3" borderId="11" xfId="3" applyFill="1" applyBorder="1" applyAlignment="1">
      <alignment horizontal="center" vertical="center"/>
    </xf>
    <xf numFmtId="38" fontId="5" fillId="3" borderId="0" xfId="4" applyFont="1" applyFill="1">
      <alignment vertical="center"/>
    </xf>
    <xf numFmtId="38" fontId="1" fillId="3" borderId="0" xfId="4" applyFont="1" applyFill="1">
      <alignment vertical="center"/>
    </xf>
    <xf numFmtId="0" fontId="1" fillId="3" borderId="0" xfId="3" applyFont="1" applyFill="1">
      <alignment vertical="center"/>
    </xf>
    <xf numFmtId="0" fontId="30" fillId="0" borderId="0" xfId="3" applyFont="1" applyAlignment="1">
      <alignment horizontal="left" vertical="center"/>
    </xf>
    <xf numFmtId="38" fontId="30" fillId="0" borderId="0" xfId="4" applyFont="1" applyBorder="1" applyAlignment="1">
      <alignment horizontal="right" vertical="center"/>
    </xf>
    <xf numFmtId="0" fontId="31" fillId="0" borderId="1" xfId="3" applyFont="1" applyBorder="1" applyAlignment="1">
      <alignment horizontal="center" vertical="center" wrapText="1"/>
    </xf>
    <xf numFmtId="38" fontId="31" fillId="0" borderId="1" xfId="4" applyFont="1" applyBorder="1" applyAlignment="1">
      <alignment horizontal="center" vertical="center" wrapText="1"/>
    </xf>
    <xf numFmtId="0" fontId="31" fillId="0" borderId="1" xfId="3" applyFont="1" applyBorder="1">
      <alignment vertical="center"/>
    </xf>
    <xf numFmtId="176" fontId="31" fillId="0" borderId="1" xfId="4" applyNumberFormat="1" applyFont="1" applyBorder="1" applyAlignment="1">
      <alignment horizontal="right" vertical="center"/>
    </xf>
    <xf numFmtId="176" fontId="31" fillId="0" borderId="1" xfId="4" applyNumberFormat="1" applyFont="1" applyBorder="1">
      <alignment vertical="center"/>
    </xf>
    <xf numFmtId="0" fontId="31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0" borderId="1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8" fillId="0" borderId="0" xfId="3" applyAlignment="1">
      <alignment horizontal="right" vertical="center"/>
    </xf>
    <xf numFmtId="38" fontId="19" fillId="3" borderId="10" xfId="4" applyFont="1" applyFill="1" applyBorder="1" applyAlignment="1">
      <alignment horizontal="center" vertical="center" wrapText="1"/>
    </xf>
    <xf numFmtId="38" fontId="19" fillId="3" borderId="11" xfId="4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38" fontId="16" fillId="0" borderId="10" xfId="4" applyFont="1" applyBorder="1" applyAlignment="1">
      <alignment horizontal="center" vertical="center"/>
    </xf>
    <xf numFmtId="38" fontId="16" fillId="0" borderId="11" xfId="4" applyFont="1" applyBorder="1" applyAlignment="1">
      <alignment horizontal="center" vertical="center"/>
    </xf>
    <xf numFmtId="38" fontId="16" fillId="0" borderId="10" xfId="4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38" fontId="16" fillId="0" borderId="7" xfId="4" applyFont="1" applyBorder="1" applyAlignment="1">
      <alignment horizontal="center" vertical="center" wrapText="1"/>
    </xf>
    <xf numFmtId="38" fontId="16" fillId="0" borderId="8" xfId="4" applyFont="1" applyBorder="1" applyAlignment="1">
      <alignment horizontal="center" vertical="center" wrapText="1"/>
    </xf>
    <xf numFmtId="38" fontId="16" fillId="0" borderId="11" xfId="4" applyFont="1" applyBorder="1" applyAlignment="1">
      <alignment horizontal="center" vertical="center" wrapText="1"/>
    </xf>
    <xf numFmtId="38" fontId="14" fillId="3" borderId="4" xfId="4" applyFont="1" applyFill="1" applyBorder="1" applyAlignment="1">
      <alignment horizontal="center" vertical="center" wrapText="1"/>
    </xf>
    <xf numFmtId="38" fontId="14" fillId="3" borderId="18" xfId="4" applyFont="1" applyFill="1" applyBorder="1" applyAlignment="1">
      <alignment horizontal="center" vertical="center" wrapText="1"/>
    </xf>
    <xf numFmtId="38" fontId="14" fillId="3" borderId="10" xfId="4" applyFont="1" applyFill="1" applyBorder="1" applyAlignment="1">
      <alignment horizontal="center" vertical="center" wrapText="1"/>
    </xf>
    <xf numFmtId="38" fontId="1" fillId="3" borderId="11" xfId="4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38" fontId="14" fillId="3" borderId="5" xfId="4" applyFont="1" applyFill="1" applyBorder="1" applyAlignment="1">
      <alignment horizontal="center" vertical="center" wrapText="1"/>
    </xf>
    <xf numFmtId="38" fontId="1" fillId="3" borderId="17" xfId="4" applyFont="1" applyFill="1" applyBorder="1" applyAlignment="1">
      <alignment horizontal="center" vertical="center"/>
    </xf>
    <xf numFmtId="38" fontId="24" fillId="0" borderId="24" xfId="4" applyFont="1" applyBorder="1" applyAlignment="1">
      <alignment horizontal="center" vertical="center"/>
    </xf>
    <xf numFmtId="38" fontId="24" fillId="0" borderId="15" xfId="4" applyFont="1" applyBorder="1" applyAlignment="1">
      <alignment horizontal="center" vertical="center"/>
    </xf>
    <xf numFmtId="38" fontId="24" fillId="0" borderId="8" xfId="4" applyFont="1" applyBorder="1" applyAlignment="1">
      <alignment horizontal="center" vertical="center"/>
    </xf>
    <xf numFmtId="0" fontId="26" fillId="3" borderId="10" xfId="3" applyFont="1" applyFill="1" applyBorder="1" applyAlignment="1">
      <alignment horizontal="center" vertical="center" wrapText="1"/>
    </xf>
    <xf numFmtId="0" fontId="8" fillId="3" borderId="11" xfId="3" applyFill="1" applyBorder="1" applyAlignment="1">
      <alignment horizontal="center" vertical="center"/>
    </xf>
    <xf numFmtId="0" fontId="26" fillId="3" borderId="4" xfId="3" applyFont="1" applyFill="1" applyBorder="1" applyAlignment="1">
      <alignment horizontal="center" vertical="center" wrapText="1"/>
    </xf>
    <xf numFmtId="0" fontId="26" fillId="3" borderId="18" xfId="3" applyFont="1" applyFill="1" applyBorder="1" applyAlignment="1">
      <alignment horizontal="center" vertical="center" wrapText="1"/>
    </xf>
    <xf numFmtId="0" fontId="26" fillId="3" borderId="22" xfId="3" applyFont="1" applyFill="1" applyBorder="1" applyAlignment="1">
      <alignment horizontal="center" vertical="center"/>
    </xf>
    <xf numFmtId="0" fontId="26" fillId="3" borderId="2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6" fillId="3" borderId="23" xfId="3" applyFont="1" applyFill="1" applyBorder="1" applyAlignment="1">
      <alignment horizontal="center" vertical="center"/>
    </xf>
    <xf numFmtId="0" fontId="26" fillId="3" borderId="6" xfId="3" applyFont="1" applyFill="1" applyBorder="1" applyAlignment="1">
      <alignment horizontal="center" vertical="center"/>
    </xf>
    <xf numFmtId="0" fontId="26" fillId="3" borderId="17" xfId="3" applyFont="1" applyFill="1" applyBorder="1" applyAlignment="1">
      <alignment horizontal="center" vertical="center"/>
    </xf>
    <xf numFmtId="0" fontId="26" fillId="3" borderId="9" xfId="3" applyFont="1" applyFill="1" applyBorder="1" applyAlignment="1">
      <alignment horizontal="center" vertical="center" wrapText="1"/>
    </xf>
    <xf numFmtId="0" fontId="8" fillId="3" borderId="9" xfId="3" applyFill="1" applyBorder="1" applyAlignment="1">
      <alignment horizontal="center" vertical="center"/>
    </xf>
    <xf numFmtId="0" fontId="26" fillId="3" borderId="20" xfId="3" applyFont="1" applyFill="1" applyBorder="1" applyAlignment="1">
      <alignment horizontal="center" vertical="center" wrapText="1"/>
    </xf>
    <xf numFmtId="0" fontId="8" fillId="3" borderId="21" xfId="3" applyFill="1" applyBorder="1" applyAlignment="1">
      <alignment horizontal="center" vertical="center"/>
    </xf>
    <xf numFmtId="0" fontId="16" fillId="0" borderId="7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vertical="center" wrapText="1"/>
    </xf>
    <xf numFmtId="0" fontId="2" fillId="3" borderId="25" xfId="3" applyFont="1" applyFill="1" applyBorder="1" applyAlignment="1">
      <alignment horizontal="left" vertical="center" wrapText="1"/>
    </xf>
    <xf numFmtId="0" fontId="2" fillId="3" borderId="18" xfId="3" applyFont="1" applyFill="1" applyBorder="1" applyAlignment="1">
      <alignment horizontal="left" vertical="center" wrapText="1"/>
    </xf>
    <xf numFmtId="0" fontId="2" fillId="3" borderId="17" xfId="3" applyFont="1" applyFill="1" applyBorder="1" applyAlignment="1">
      <alignment horizontal="left" vertical="center" wrapText="1"/>
    </xf>
    <xf numFmtId="0" fontId="2" fillId="3" borderId="4" xfId="3" applyFont="1" applyFill="1" applyBorder="1">
      <alignment vertical="center"/>
    </xf>
    <xf numFmtId="0" fontId="2" fillId="3" borderId="5" xfId="3" applyFont="1" applyFill="1" applyBorder="1">
      <alignment vertical="center"/>
    </xf>
    <xf numFmtId="0" fontId="2" fillId="3" borderId="9" xfId="3" applyFont="1" applyFill="1" applyBorder="1">
      <alignment vertical="center"/>
    </xf>
    <xf numFmtId="0" fontId="2" fillId="3" borderId="25" xfId="3" applyFont="1" applyFill="1" applyBorder="1">
      <alignment vertical="center"/>
    </xf>
    <xf numFmtId="0" fontId="2" fillId="3" borderId="18" xfId="3" applyFont="1" applyFill="1" applyBorder="1">
      <alignment vertical="center"/>
    </xf>
    <xf numFmtId="0" fontId="2" fillId="3" borderId="17" xfId="3" applyFont="1" applyFill="1" applyBorder="1">
      <alignment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/>
    </xf>
    <xf numFmtId="0" fontId="19" fillId="0" borderId="15" xfId="6" applyFont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19" fillId="0" borderId="7" xfId="6" applyFont="1" applyBorder="1" applyAlignment="1">
      <alignment vertical="center"/>
    </xf>
    <xf numFmtId="0" fontId="19" fillId="0" borderId="8" xfId="6" applyFont="1" applyBorder="1" applyAlignment="1">
      <alignment vertical="center"/>
    </xf>
    <xf numFmtId="0" fontId="19" fillId="0" borderId="10" xfId="6" applyFont="1" applyBorder="1" applyAlignment="1">
      <alignment horizontal="center" vertical="center" wrapText="1"/>
    </xf>
    <xf numFmtId="0" fontId="19" fillId="0" borderId="3" xfId="6" applyFont="1" applyBorder="1" applyAlignment="1">
      <alignment horizontal="center" vertical="center" wrapText="1"/>
    </xf>
    <xf numFmtId="0" fontId="19" fillId="0" borderId="3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3" borderId="10" xfId="6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 wrapText="1"/>
    </xf>
    <xf numFmtId="0" fontId="19" fillId="3" borderId="11" xfId="6" applyFont="1" applyFill="1" applyBorder="1" applyAlignment="1">
      <alignment horizontal="center" vertical="center" wrapText="1"/>
    </xf>
    <xf numFmtId="0" fontId="28" fillId="0" borderId="0" xfId="3" applyFont="1" applyAlignment="1">
      <alignment horizontal="left" vertical="center"/>
    </xf>
    <xf numFmtId="0" fontId="19" fillId="0" borderId="10" xfId="6" applyFont="1" applyBorder="1" applyAlignment="1">
      <alignment horizontal="center" vertical="center"/>
    </xf>
    <xf numFmtId="0" fontId="8" fillId="3" borderId="6" xfId="3" applyFill="1" applyBorder="1" applyAlignment="1">
      <alignment horizontal="left" vertical="center"/>
    </xf>
    <xf numFmtId="0" fontId="5" fillId="3" borderId="6" xfId="3" applyFont="1" applyFill="1" applyBorder="1" applyAlignment="1">
      <alignment horizontal="left" vertical="center"/>
    </xf>
    <xf numFmtId="0" fontId="1" fillId="3" borderId="6" xfId="3" applyFont="1" applyFill="1" applyBorder="1" applyAlignment="1">
      <alignment horizontal="right" vertical="center"/>
    </xf>
    <xf numFmtId="0" fontId="8" fillId="3" borderId="1" xfId="3" applyFill="1" applyBorder="1" applyAlignment="1">
      <alignment horizontal="center" vertical="center"/>
    </xf>
    <xf numFmtId="0" fontId="8" fillId="3" borderId="8" xfId="3" applyFill="1" applyBorder="1" applyAlignment="1">
      <alignment horizontal="center" vertical="center"/>
    </xf>
    <xf numFmtId="38" fontId="2" fillId="3" borderId="0" xfId="4" applyFont="1" applyFill="1" applyAlignment="1">
      <alignment horizontal="left" vertical="center" wrapText="1"/>
    </xf>
    <xf numFmtId="0" fontId="30" fillId="0" borderId="0" xfId="3" applyFont="1" applyAlignment="1">
      <alignment horizontal="left" vertical="center"/>
    </xf>
    <xf numFmtId="38" fontId="1" fillId="3" borderId="16" xfId="4" applyFont="1" applyFill="1" applyBorder="1" applyAlignment="1">
      <alignment horizontal="center" vertical="center" shrinkToFit="1"/>
    </xf>
  </cellXfs>
  <cellStyles count="7">
    <cellStyle name="パーセント" xfId="2" builtinId="5"/>
    <cellStyle name="パーセント 2" xfId="5" xr:uid="{8F1FB685-48D5-4325-823B-DC5F76D47FC9}"/>
    <cellStyle name="桁区切り" xfId="1" builtinId="6"/>
    <cellStyle name="桁区切り 2" xfId="4" xr:uid="{E1F233DD-3C3B-43F4-BFF2-1B43A38C0F41}"/>
    <cellStyle name="標準" xfId="0" builtinId="0"/>
    <cellStyle name="標準 2" xfId="3" xr:uid="{682DD516-AAA1-4A1C-913E-7E04C6791D37}"/>
    <cellStyle name="標準_附属明細表PL・NW・WS　20060423修正版" xfId="6" xr:uid="{320BE25C-8004-4340-B53B-D8B5AA7C2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EBC9F3-5C4C-411C-95F2-D75D8F7ABFAD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66AEE48-2D93-4EB8-A84B-1B9EE8096EA8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12" customWidth="1"/>
    <col min="2" max="2" width="18.875" style="12" customWidth="1"/>
    <col min="3" max="3" width="8.875" style="12" hidden="1" customWidth="1"/>
    <col min="4" max="4" width="33.875" style="12" customWidth="1"/>
    <col min="5" max="7" width="18.875" style="12" customWidth="1"/>
    <col min="8" max="16384" width="8.875" style="12"/>
  </cols>
  <sheetData>
    <row r="1" spans="1:5" ht="17.100000000000001" customHeight="1" x14ac:dyDescent="0.15">
      <c r="E1" s="10" t="s">
        <v>0</v>
      </c>
    </row>
    <row r="2" spans="1:5" ht="21" x14ac:dyDescent="0.15">
      <c r="A2" s="175" t="s">
        <v>1</v>
      </c>
      <c r="B2" s="176"/>
      <c r="C2" s="176"/>
      <c r="D2" s="176"/>
      <c r="E2" s="176"/>
    </row>
    <row r="3" spans="1:5" ht="13.5" x14ac:dyDescent="0.15">
      <c r="A3" s="177" t="s">
        <v>2</v>
      </c>
      <c r="B3" s="176"/>
      <c r="C3" s="176"/>
      <c r="D3" s="176"/>
      <c r="E3" s="176"/>
    </row>
    <row r="4" spans="1:5" ht="17.100000000000001" customHeight="1" x14ac:dyDescent="0.15">
      <c r="E4" s="9" t="s">
        <v>3</v>
      </c>
    </row>
    <row r="5" spans="1:5" ht="27" customHeight="1" x14ac:dyDescent="0.15">
      <c r="A5" s="5" t="s">
        <v>4</v>
      </c>
      <c r="B5" s="5" t="s">
        <v>5</v>
      </c>
      <c r="C5" s="5"/>
      <c r="D5" s="5" t="s">
        <v>4</v>
      </c>
      <c r="E5" s="5" t="s">
        <v>5</v>
      </c>
    </row>
    <row r="6" spans="1:5" ht="17.100000000000001" customHeight="1" x14ac:dyDescent="0.15">
      <c r="A6" s="3" t="s">
        <v>6</v>
      </c>
      <c r="B6" s="4"/>
      <c r="C6" s="4"/>
      <c r="D6" s="3" t="s">
        <v>53</v>
      </c>
      <c r="E6" s="4"/>
    </row>
    <row r="7" spans="1:5" ht="17.100000000000001" customHeight="1" x14ac:dyDescent="0.15">
      <c r="A7" s="3" t="s">
        <v>7</v>
      </c>
      <c r="B7" s="7">
        <v>131185</v>
      </c>
      <c r="C7" s="4"/>
      <c r="D7" s="3" t="s">
        <v>54</v>
      </c>
      <c r="E7" s="7">
        <v>43689</v>
      </c>
    </row>
    <row r="8" spans="1:5" ht="17.100000000000001" customHeight="1" x14ac:dyDescent="0.15">
      <c r="A8" s="3" t="s">
        <v>8</v>
      </c>
      <c r="B8" s="7">
        <v>124810</v>
      </c>
      <c r="C8" s="4"/>
      <c r="D8" s="3" t="s">
        <v>55</v>
      </c>
      <c r="E8" s="7">
        <v>35631</v>
      </c>
    </row>
    <row r="9" spans="1:5" ht="17.100000000000001" customHeight="1" x14ac:dyDescent="0.15">
      <c r="A9" s="3" t="s">
        <v>9</v>
      </c>
      <c r="B9" s="7">
        <v>33822</v>
      </c>
      <c r="C9" s="4"/>
      <c r="D9" s="3" t="s">
        <v>56</v>
      </c>
      <c r="E9" s="7" t="s">
        <v>12</v>
      </c>
    </row>
    <row r="10" spans="1:5" ht="17.100000000000001" customHeight="1" x14ac:dyDescent="0.15">
      <c r="A10" s="3" t="s">
        <v>10</v>
      </c>
      <c r="B10" s="7">
        <v>15556</v>
      </c>
      <c r="C10" s="4"/>
      <c r="D10" s="3" t="s">
        <v>57</v>
      </c>
      <c r="E10" s="7">
        <v>6691</v>
      </c>
    </row>
    <row r="11" spans="1:5" ht="17.100000000000001" customHeight="1" x14ac:dyDescent="0.15">
      <c r="A11" s="3" t="s">
        <v>11</v>
      </c>
      <c r="B11" s="7" t="s">
        <v>12</v>
      </c>
      <c r="C11" s="4"/>
      <c r="D11" s="3" t="s">
        <v>58</v>
      </c>
      <c r="E11" s="7" t="s">
        <v>12</v>
      </c>
    </row>
    <row r="12" spans="1:5" ht="17.100000000000001" customHeight="1" x14ac:dyDescent="0.15">
      <c r="A12" s="3" t="s">
        <v>13</v>
      </c>
      <c r="B12" s="7">
        <v>42659</v>
      </c>
      <c r="C12" s="4"/>
      <c r="D12" s="3" t="s">
        <v>50</v>
      </c>
      <c r="E12" s="7">
        <v>1367</v>
      </c>
    </row>
    <row r="13" spans="1:5" ht="17.100000000000001" customHeight="1" x14ac:dyDescent="0.15">
      <c r="A13" s="3" t="s">
        <v>14</v>
      </c>
      <c r="B13" s="7">
        <v>-25594</v>
      </c>
      <c r="C13" s="4"/>
      <c r="D13" s="3" t="s">
        <v>59</v>
      </c>
      <c r="E13" s="7">
        <v>4248</v>
      </c>
    </row>
    <row r="14" spans="1:5" ht="17.100000000000001" customHeight="1" x14ac:dyDescent="0.15">
      <c r="A14" s="3" t="s">
        <v>15</v>
      </c>
      <c r="B14" s="7">
        <v>1446</v>
      </c>
      <c r="C14" s="4"/>
      <c r="D14" s="3" t="s">
        <v>60</v>
      </c>
      <c r="E14" s="7">
        <v>3453</v>
      </c>
    </row>
    <row r="15" spans="1:5" ht="17.100000000000001" customHeight="1" x14ac:dyDescent="0.15">
      <c r="A15" s="3" t="s">
        <v>16</v>
      </c>
      <c r="B15" s="7">
        <v>-423</v>
      </c>
      <c r="C15" s="4"/>
      <c r="D15" s="3" t="s">
        <v>61</v>
      </c>
      <c r="E15" s="7" t="s">
        <v>12</v>
      </c>
    </row>
    <row r="16" spans="1:5" ht="17.100000000000001" customHeight="1" x14ac:dyDescent="0.15">
      <c r="A16" s="3" t="s">
        <v>17</v>
      </c>
      <c r="B16" s="7" t="s">
        <v>12</v>
      </c>
      <c r="C16" s="4"/>
      <c r="D16" s="3" t="s">
        <v>62</v>
      </c>
      <c r="E16" s="7" t="s">
        <v>12</v>
      </c>
    </row>
    <row r="17" spans="1:5" ht="17.100000000000001" customHeight="1" x14ac:dyDescent="0.15">
      <c r="A17" s="3" t="s">
        <v>18</v>
      </c>
      <c r="B17" s="7" t="s">
        <v>12</v>
      </c>
      <c r="C17" s="4"/>
      <c r="D17" s="3" t="s">
        <v>63</v>
      </c>
      <c r="E17" s="7" t="s">
        <v>12</v>
      </c>
    </row>
    <row r="18" spans="1:5" ht="17.100000000000001" customHeight="1" x14ac:dyDescent="0.15">
      <c r="A18" s="3" t="s">
        <v>19</v>
      </c>
      <c r="B18" s="7" t="s">
        <v>12</v>
      </c>
      <c r="C18" s="4"/>
      <c r="D18" s="3" t="s">
        <v>64</v>
      </c>
      <c r="E18" s="7" t="s">
        <v>12</v>
      </c>
    </row>
    <row r="19" spans="1:5" ht="17.100000000000001" customHeight="1" x14ac:dyDescent="0.15">
      <c r="A19" s="3" t="s">
        <v>20</v>
      </c>
      <c r="B19" s="7" t="s">
        <v>12</v>
      </c>
      <c r="C19" s="4"/>
      <c r="D19" s="3" t="s">
        <v>65</v>
      </c>
      <c r="E19" s="7">
        <v>357</v>
      </c>
    </row>
    <row r="20" spans="1:5" ht="17.100000000000001" customHeight="1" x14ac:dyDescent="0.15">
      <c r="A20" s="3" t="s">
        <v>21</v>
      </c>
      <c r="B20" s="7" t="s">
        <v>12</v>
      </c>
      <c r="C20" s="4"/>
      <c r="D20" s="3" t="s">
        <v>66</v>
      </c>
      <c r="E20" s="7">
        <v>316</v>
      </c>
    </row>
    <row r="21" spans="1:5" ht="17.100000000000001" customHeight="1" x14ac:dyDescent="0.15">
      <c r="A21" s="3" t="s">
        <v>22</v>
      </c>
      <c r="B21" s="7" t="s">
        <v>12</v>
      </c>
      <c r="C21" s="4"/>
      <c r="D21" s="3" t="s">
        <v>50</v>
      </c>
      <c r="E21" s="7">
        <v>121</v>
      </c>
    </row>
    <row r="22" spans="1:5" ht="17.100000000000001" customHeight="1" x14ac:dyDescent="0.15">
      <c r="A22" s="3" t="s">
        <v>23</v>
      </c>
      <c r="B22" s="7" t="s">
        <v>12</v>
      </c>
      <c r="C22" s="4"/>
      <c r="D22" s="1" t="s">
        <v>67</v>
      </c>
      <c r="E22" s="6">
        <v>47937</v>
      </c>
    </row>
    <row r="23" spans="1:5" ht="17.100000000000001" customHeight="1" x14ac:dyDescent="0.15">
      <c r="A23" s="3" t="s">
        <v>24</v>
      </c>
      <c r="B23" s="7" t="s">
        <v>12</v>
      </c>
      <c r="C23" s="4"/>
      <c r="D23" s="3" t="s">
        <v>68</v>
      </c>
      <c r="E23" s="4"/>
    </row>
    <row r="24" spans="1:5" ht="17.100000000000001" customHeight="1" x14ac:dyDescent="0.15">
      <c r="A24" s="3" t="s">
        <v>25</v>
      </c>
      <c r="B24" s="7">
        <v>177</v>
      </c>
      <c r="C24" s="4"/>
      <c r="D24" s="3" t="s">
        <v>69</v>
      </c>
      <c r="E24" s="7">
        <v>134791</v>
      </c>
    </row>
    <row r="25" spans="1:5" ht="17.100000000000001" customHeight="1" x14ac:dyDescent="0.15">
      <c r="A25" s="3" t="s">
        <v>26</v>
      </c>
      <c r="B25" s="7">
        <v>90315</v>
      </c>
      <c r="C25" s="4"/>
      <c r="D25" s="3" t="s">
        <v>70</v>
      </c>
      <c r="E25" s="7">
        <v>-46109</v>
      </c>
    </row>
    <row r="26" spans="1:5" ht="17.100000000000001" customHeight="1" x14ac:dyDescent="0.15">
      <c r="A26" s="3" t="s">
        <v>10</v>
      </c>
      <c r="B26" s="7">
        <v>6076</v>
      </c>
      <c r="C26" s="4"/>
      <c r="D26" s="4"/>
      <c r="E26" s="4"/>
    </row>
    <row r="27" spans="1:5" ht="17.100000000000001" customHeight="1" x14ac:dyDescent="0.15">
      <c r="A27" s="3" t="s">
        <v>13</v>
      </c>
      <c r="B27" s="7">
        <v>168</v>
      </c>
      <c r="C27" s="4"/>
      <c r="D27" s="4"/>
      <c r="E27" s="4"/>
    </row>
    <row r="28" spans="1:5" ht="17.100000000000001" customHeight="1" x14ac:dyDescent="0.15">
      <c r="A28" s="3" t="s">
        <v>14</v>
      </c>
      <c r="B28" s="7">
        <v>-144</v>
      </c>
      <c r="C28" s="4"/>
      <c r="D28" s="4"/>
      <c r="E28" s="4"/>
    </row>
    <row r="29" spans="1:5" ht="17.100000000000001" customHeight="1" x14ac:dyDescent="0.15">
      <c r="A29" s="3" t="s">
        <v>15</v>
      </c>
      <c r="B29" s="7">
        <v>260025</v>
      </c>
      <c r="C29" s="4"/>
      <c r="D29" s="4"/>
      <c r="E29" s="4"/>
    </row>
    <row r="30" spans="1:5" ht="17.100000000000001" customHeight="1" x14ac:dyDescent="0.15">
      <c r="A30" s="3" t="s">
        <v>16</v>
      </c>
      <c r="B30" s="7">
        <v>-178508</v>
      </c>
      <c r="C30" s="4"/>
      <c r="D30" s="4"/>
      <c r="E30" s="4"/>
    </row>
    <row r="31" spans="1:5" ht="17.100000000000001" customHeight="1" x14ac:dyDescent="0.15">
      <c r="A31" s="3" t="s">
        <v>23</v>
      </c>
      <c r="B31" s="7" t="s">
        <v>12</v>
      </c>
      <c r="C31" s="4"/>
      <c r="D31" s="4"/>
      <c r="E31" s="4"/>
    </row>
    <row r="32" spans="1:5" ht="17.100000000000001" customHeight="1" x14ac:dyDescent="0.15">
      <c r="A32" s="3" t="s">
        <v>24</v>
      </c>
      <c r="B32" s="7" t="s">
        <v>12</v>
      </c>
      <c r="C32" s="4"/>
      <c r="D32" s="4"/>
      <c r="E32" s="4"/>
    </row>
    <row r="33" spans="1:5" ht="17.100000000000001" customHeight="1" x14ac:dyDescent="0.15">
      <c r="A33" s="3" t="s">
        <v>25</v>
      </c>
      <c r="B33" s="7">
        <v>2699</v>
      </c>
      <c r="C33" s="4"/>
      <c r="D33" s="4"/>
      <c r="E33" s="4"/>
    </row>
    <row r="34" spans="1:5" ht="17.100000000000001" customHeight="1" x14ac:dyDescent="0.15">
      <c r="A34" s="3" t="s">
        <v>27</v>
      </c>
      <c r="B34" s="7">
        <v>1300</v>
      </c>
      <c r="C34" s="4"/>
      <c r="D34" s="4"/>
      <c r="E34" s="4"/>
    </row>
    <row r="35" spans="1:5" ht="17.100000000000001" customHeight="1" x14ac:dyDescent="0.15">
      <c r="A35" s="3" t="s">
        <v>28</v>
      </c>
      <c r="B35" s="7">
        <v>-627</v>
      </c>
      <c r="C35" s="4"/>
      <c r="D35" s="4"/>
      <c r="E35" s="4"/>
    </row>
    <row r="36" spans="1:5" ht="17.100000000000001" customHeight="1" x14ac:dyDescent="0.15">
      <c r="A36" s="3" t="s">
        <v>29</v>
      </c>
      <c r="B36" s="7" t="s">
        <v>12</v>
      </c>
      <c r="C36" s="4"/>
      <c r="D36" s="4"/>
      <c r="E36" s="4"/>
    </row>
    <row r="37" spans="1:5" ht="17.100000000000001" customHeight="1" x14ac:dyDescent="0.15">
      <c r="A37" s="3" t="s">
        <v>30</v>
      </c>
      <c r="B37" s="7" t="s">
        <v>12</v>
      </c>
      <c r="C37" s="4"/>
      <c r="D37" s="4"/>
      <c r="E37" s="4"/>
    </row>
    <row r="38" spans="1:5" ht="17.100000000000001" customHeight="1" x14ac:dyDescent="0.15">
      <c r="A38" s="3" t="s">
        <v>31</v>
      </c>
      <c r="B38" s="7" t="s">
        <v>12</v>
      </c>
      <c r="C38" s="4"/>
      <c r="D38" s="4"/>
      <c r="E38" s="4"/>
    </row>
    <row r="39" spans="1:5" ht="17.100000000000001" customHeight="1" x14ac:dyDescent="0.15">
      <c r="A39" s="3" t="s">
        <v>32</v>
      </c>
      <c r="B39" s="7">
        <v>6375</v>
      </c>
      <c r="C39" s="4"/>
      <c r="D39" s="4"/>
      <c r="E39" s="4"/>
    </row>
    <row r="40" spans="1:5" ht="17.100000000000001" customHeight="1" x14ac:dyDescent="0.15">
      <c r="A40" s="3" t="s">
        <v>33</v>
      </c>
      <c r="B40" s="7">
        <v>5125</v>
      </c>
      <c r="C40" s="4"/>
      <c r="D40" s="4"/>
      <c r="E40" s="4"/>
    </row>
    <row r="41" spans="1:5" ht="17.100000000000001" customHeight="1" x14ac:dyDescent="0.15">
      <c r="A41" s="3" t="s">
        <v>34</v>
      </c>
      <c r="B41" s="7">
        <v>1</v>
      </c>
      <c r="C41" s="4"/>
      <c r="D41" s="4"/>
      <c r="E41" s="4"/>
    </row>
    <row r="42" spans="1:5" ht="17.100000000000001" customHeight="1" x14ac:dyDescent="0.15">
      <c r="A42" s="3" t="s">
        <v>35</v>
      </c>
      <c r="B42" s="7">
        <v>5124</v>
      </c>
      <c r="C42" s="4"/>
      <c r="D42" s="4"/>
      <c r="E42" s="4"/>
    </row>
    <row r="43" spans="1:5" ht="17.100000000000001" customHeight="1" x14ac:dyDescent="0.15">
      <c r="A43" s="3" t="s">
        <v>23</v>
      </c>
      <c r="B43" s="7" t="s">
        <v>12</v>
      </c>
      <c r="C43" s="4"/>
      <c r="D43" s="4"/>
      <c r="E43" s="4"/>
    </row>
    <row r="44" spans="1:5" ht="17.100000000000001" customHeight="1" x14ac:dyDescent="0.15">
      <c r="A44" s="3" t="s">
        <v>36</v>
      </c>
      <c r="B44" s="7" t="s">
        <v>12</v>
      </c>
      <c r="C44" s="4"/>
      <c r="D44" s="4"/>
      <c r="E44" s="4"/>
    </row>
    <row r="45" spans="1:5" ht="17.100000000000001" customHeight="1" x14ac:dyDescent="0.15">
      <c r="A45" s="3" t="s">
        <v>37</v>
      </c>
      <c r="B45" s="7">
        <v>389</v>
      </c>
      <c r="C45" s="4"/>
      <c r="D45" s="4"/>
      <c r="E45" s="4"/>
    </row>
    <row r="46" spans="1:5" ht="17.100000000000001" customHeight="1" x14ac:dyDescent="0.15">
      <c r="A46" s="3" t="s">
        <v>38</v>
      </c>
      <c r="B46" s="7">
        <v>180</v>
      </c>
      <c r="C46" s="4"/>
      <c r="D46" s="4"/>
      <c r="E46" s="4"/>
    </row>
    <row r="47" spans="1:5" ht="17.100000000000001" customHeight="1" x14ac:dyDescent="0.15">
      <c r="A47" s="3" t="s">
        <v>39</v>
      </c>
      <c r="B47" s="7">
        <v>727</v>
      </c>
      <c r="C47" s="4"/>
      <c r="D47" s="4"/>
      <c r="E47" s="4"/>
    </row>
    <row r="48" spans="1:5" ht="17.100000000000001" customHeight="1" x14ac:dyDescent="0.15">
      <c r="A48" s="3" t="s">
        <v>40</v>
      </c>
      <c r="B48" s="7" t="s">
        <v>12</v>
      </c>
      <c r="C48" s="4"/>
      <c r="D48" s="4"/>
      <c r="E48" s="4"/>
    </row>
    <row r="49" spans="1:5" ht="17.100000000000001" customHeight="1" x14ac:dyDescent="0.15">
      <c r="A49" s="3" t="s">
        <v>23</v>
      </c>
      <c r="B49" s="7">
        <v>727</v>
      </c>
      <c r="C49" s="4"/>
      <c r="D49" s="4"/>
      <c r="E49" s="4"/>
    </row>
    <row r="50" spans="1:5" ht="17.100000000000001" customHeight="1" x14ac:dyDescent="0.15">
      <c r="A50" s="3" t="s">
        <v>31</v>
      </c>
      <c r="B50" s="7" t="s">
        <v>12</v>
      </c>
      <c r="C50" s="4"/>
      <c r="D50" s="4"/>
      <c r="E50" s="4"/>
    </row>
    <row r="51" spans="1:5" ht="17.100000000000001" customHeight="1" x14ac:dyDescent="0.15">
      <c r="A51" s="3" t="s">
        <v>41</v>
      </c>
      <c r="B51" s="7">
        <v>-47</v>
      </c>
      <c r="C51" s="4"/>
      <c r="D51" s="4"/>
      <c r="E51" s="4"/>
    </row>
    <row r="52" spans="1:5" ht="17.100000000000001" customHeight="1" x14ac:dyDescent="0.15">
      <c r="A52" s="3" t="s">
        <v>42</v>
      </c>
      <c r="B52" s="7">
        <v>5433</v>
      </c>
      <c r="C52" s="4"/>
      <c r="D52" s="4"/>
      <c r="E52" s="4"/>
    </row>
    <row r="53" spans="1:5" ht="17.100000000000001" customHeight="1" x14ac:dyDescent="0.15">
      <c r="A53" s="3" t="s">
        <v>43</v>
      </c>
      <c r="B53" s="7">
        <v>1670</v>
      </c>
      <c r="C53" s="4"/>
      <c r="D53" s="4"/>
      <c r="E53" s="4"/>
    </row>
    <row r="54" spans="1:5" ht="17.100000000000001" customHeight="1" x14ac:dyDescent="0.15">
      <c r="A54" s="3" t="s">
        <v>44</v>
      </c>
      <c r="B54" s="7">
        <v>159</v>
      </c>
      <c r="C54" s="4"/>
      <c r="D54" s="4"/>
      <c r="E54" s="4"/>
    </row>
    <row r="55" spans="1:5" ht="17.100000000000001" customHeight="1" x14ac:dyDescent="0.15">
      <c r="A55" s="3" t="s">
        <v>45</v>
      </c>
      <c r="B55" s="7" t="s">
        <v>12</v>
      </c>
      <c r="C55" s="4"/>
      <c r="D55" s="4"/>
      <c r="E55" s="4"/>
    </row>
    <row r="56" spans="1:5" ht="17.100000000000001" customHeight="1" x14ac:dyDescent="0.15">
      <c r="A56" s="3" t="s">
        <v>46</v>
      </c>
      <c r="B56" s="7">
        <v>3605</v>
      </c>
      <c r="C56" s="4"/>
      <c r="D56" s="4"/>
      <c r="E56" s="4"/>
    </row>
    <row r="57" spans="1:5" ht="17.100000000000001" customHeight="1" x14ac:dyDescent="0.15">
      <c r="A57" s="3" t="s">
        <v>47</v>
      </c>
      <c r="B57" s="7">
        <v>3546</v>
      </c>
      <c r="C57" s="4"/>
      <c r="D57" s="4"/>
      <c r="E57" s="4"/>
    </row>
    <row r="58" spans="1:5" ht="17.100000000000001" customHeight="1" x14ac:dyDescent="0.15">
      <c r="A58" s="3" t="s">
        <v>48</v>
      </c>
      <c r="B58" s="7">
        <v>59</v>
      </c>
      <c r="C58" s="4"/>
      <c r="D58" s="4"/>
      <c r="E58" s="4"/>
    </row>
    <row r="59" spans="1:5" ht="17.100000000000001" customHeight="1" x14ac:dyDescent="0.15">
      <c r="A59" s="3" t="s">
        <v>49</v>
      </c>
      <c r="B59" s="7" t="s">
        <v>12</v>
      </c>
      <c r="C59" s="4"/>
      <c r="D59" s="4"/>
      <c r="E59" s="4"/>
    </row>
    <row r="60" spans="1:5" ht="17.100000000000001" customHeight="1" x14ac:dyDescent="0.15">
      <c r="A60" s="3" t="s">
        <v>50</v>
      </c>
      <c r="B60" s="7" t="s">
        <v>12</v>
      </c>
      <c r="C60" s="4"/>
      <c r="D60" s="4"/>
      <c r="E60" s="4"/>
    </row>
    <row r="61" spans="1:5" ht="17.100000000000001" customHeight="1" x14ac:dyDescent="0.15">
      <c r="A61" s="3" t="s">
        <v>51</v>
      </c>
      <c r="B61" s="7">
        <v>-2</v>
      </c>
      <c r="C61" s="4"/>
      <c r="D61" s="1" t="s">
        <v>71</v>
      </c>
      <c r="E61" s="6">
        <v>88681</v>
      </c>
    </row>
    <row r="62" spans="1:5" ht="17.100000000000001" customHeight="1" x14ac:dyDescent="0.15">
      <c r="A62" s="1" t="s">
        <v>52</v>
      </c>
      <c r="B62" s="6">
        <v>136618</v>
      </c>
      <c r="C62" s="8"/>
      <c r="D62" s="1" t="s">
        <v>72</v>
      </c>
      <c r="E62" s="6">
        <v>136618</v>
      </c>
    </row>
    <row r="63" spans="1:5" ht="17.100000000000001" customHeight="1" x14ac:dyDescent="0.15">
      <c r="A63" s="2"/>
      <c r="B63" s="2"/>
      <c r="C63" s="2"/>
      <c r="D63" s="2"/>
      <c r="E63" s="2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53338-A3E4-4ADA-901B-711383AC4450}">
  <sheetPr>
    <pageSetUpPr fitToPage="1"/>
  </sheetPr>
  <dimension ref="B1:O24"/>
  <sheetViews>
    <sheetView view="pageBreakPreview" zoomScale="120" zoomScaleNormal="100" zoomScaleSheetLayoutView="120" workbookViewId="0">
      <selection activeCell="D5" sqref="D5"/>
    </sheetView>
  </sheetViews>
  <sheetFormatPr defaultColWidth="9" defaultRowHeight="12" x14ac:dyDescent="0.4"/>
  <cols>
    <col min="1" max="1" width="4.375" style="31" customWidth="1"/>
    <col min="2" max="2" width="17" style="31" customWidth="1"/>
    <col min="3" max="12" width="12" style="97" customWidth="1"/>
    <col min="13" max="13" width="0.625" style="31" customWidth="1"/>
    <col min="14" max="14" width="7" style="31" customWidth="1"/>
    <col min="15" max="15" width="4.375" style="31" customWidth="1"/>
    <col min="16" max="16384" width="9" style="31"/>
  </cols>
  <sheetData>
    <row r="1" spans="2:15" ht="16.5" customHeight="1" x14ac:dyDescent="0.4"/>
    <row r="2" spans="2:15" x14ac:dyDescent="0.4">
      <c r="B2" s="98" t="s">
        <v>308</v>
      </c>
    </row>
    <row r="3" spans="2:15" x14ac:dyDescent="0.15">
      <c r="B3" s="98" t="s">
        <v>309</v>
      </c>
      <c r="C3" s="99"/>
      <c r="D3" s="99"/>
      <c r="E3" s="99"/>
      <c r="F3" s="99"/>
      <c r="G3" s="99"/>
      <c r="H3" s="99"/>
      <c r="I3" s="99"/>
      <c r="J3" s="99"/>
      <c r="K3" s="99"/>
      <c r="L3" s="100" t="s">
        <v>210</v>
      </c>
    </row>
    <row r="4" spans="2:15" ht="16.149999999999999" customHeight="1" x14ac:dyDescent="0.4">
      <c r="B4" s="216" t="s">
        <v>243</v>
      </c>
      <c r="C4" s="212" t="s">
        <v>310</v>
      </c>
      <c r="D4" s="101"/>
      <c r="E4" s="218" t="s">
        <v>311</v>
      </c>
      <c r="F4" s="214" t="s">
        <v>312</v>
      </c>
      <c r="G4" s="214" t="s">
        <v>313</v>
      </c>
      <c r="H4" s="214" t="s">
        <v>314</v>
      </c>
      <c r="I4" s="212" t="s">
        <v>315</v>
      </c>
      <c r="J4" s="102"/>
      <c r="K4" s="103"/>
      <c r="L4" s="214" t="s">
        <v>316</v>
      </c>
    </row>
    <row r="5" spans="2:15" ht="16.149999999999999" customHeight="1" x14ac:dyDescent="0.4">
      <c r="B5" s="217"/>
      <c r="C5" s="215"/>
      <c r="D5" s="273" t="s">
        <v>317</v>
      </c>
      <c r="E5" s="219"/>
      <c r="F5" s="215"/>
      <c r="G5" s="215"/>
      <c r="H5" s="215"/>
      <c r="I5" s="213"/>
      <c r="J5" s="104" t="s">
        <v>318</v>
      </c>
      <c r="K5" s="104" t="s">
        <v>319</v>
      </c>
      <c r="L5" s="215"/>
    </row>
    <row r="6" spans="2:15" ht="25.15" customHeight="1" x14ac:dyDescent="0.4">
      <c r="B6" s="105" t="s">
        <v>320</v>
      </c>
      <c r="C6" s="106">
        <f>SUM(C7:C12)</f>
        <v>20922649449</v>
      </c>
      <c r="D6" s="107">
        <f t="shared" ref="D6:L6" si="0">SUM(D7:D12)</f>
        <v>1971346862</v>
      </c>
      <c r="E6" s="108">
        <f t="shared" si="0"/>
        <v>5248954328</v>
      </c>
      <c r="F6" s="106">
        <f t="shared" si="0"/>
        <v>3152050559</v>
      </c>
      <c r="G6" s="106">
        <f t="shared" si="0"/>
        <v>1778200733</v>
      </c>
      <c r="H6" s="106">
        <f t="shared" si="0"/>
        <v>7001364385</v>
      </c>
      <c r="I6" s="106">
        <f t="shared" si="0"/>
        <v>0</v>
      </c>
      <c r="J6" s="106">
        <f t="shared" si="0"/>
        <v>0</v>
      </c>
      <c r="K6" s="106">
        <f t="shared" si="0"/>
        <v>0</v>
      </c>
      <c r="L6" s="106">
        <f t="shared" si="0"/>
        <v>3742079444</v>
      </c>
    </row>
    <row r="7" spans="2:15" ht="25.15" customHeight="1" x14ac:dyDescent="0.4">
      <c r="B7" s="105" t="s">
        <v>321</v>
      </c>
      <c r="C7" s="106">
        <f t="shared" ref="C7:C12" si="1">SUM(E7:L7)</f>
        <v>2202700439</v>
      </c>
      <c r="D7" s="107">
        <v>97743383</v>
      </c>
      <c r="E7" s="108">
        <v>2191252895</v>
      </c>
      <c r="F7" s="106">
        <v>0</v>
      </c>
      <c r="G7" s="106">
        <v>0</v>
      </c>
      <c r="H7" s="106">
        <v>11447544</v>
      </c>
      <c r="I7" s="106">
        <v>0</v>
      </c>
      <c r="J7" s="106">
        <v>0</v>
      </c>
      <c r="K7" s="106">
        <v>0</v>
      </c>
      <c r="L7" s="106">
        <v>0</v>
      </c>
    </row>
    <row r="8" spans="2:15" ht="25.15" customHeight="1" x14ac:dyDescent="0.4">
      <c r="B8" s="105" t="s">
        <v>322</v>
      </c>
      <c r="C8" s="106">
        <f t="shared" si="1"/>
        <v>133832462</v>
      </c>
      <c r="D8" s="107">
        <v>10094001</v>
      </c>
      <c r="E8" s="108">
        <v>44432462</v>
      </c>
      <c r="F8" s="106">
        <v>0</v>
      </c>
      <c r="G8" s="106">
        <v>0</v>
      </c>
      <c r="H8" s="106">
        <v>89400000</v>
      </c>
      <c r="I8" s="106">
        <v>0</v>
      </c>
      <c r="J8" s="106">
        <v>0</v>
      </c>
      <c r="K8" s="106">
        <v>0</v>
      </c>
      <c r="L8" s="106">
        <v>0</v>
      </c>
    </row>
    <row r="9" spans="2:15" ht="25.15" customHeight="1" x14ac:dyDescent="0.4">
      <c r="B9" s="105" t="s">
        <v>323</v>
      </c>
      <c r="C9" s="106">
        <f t="shared" si="1"/>
        <v>184438941</v>
      </c>
      <c r="D9" s="107">
        <v>29474824</v>
      </c>
      <c r="E9" s="108">
        <v>184438941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spans="2:15" ht="25.15" customHeight="1" x14ac:dyDescent="0.4">
      <c r="B10" s="105" t="s">
        <v>324</v>
      </c>
      <c r="C10" s="106">
        <f t="shared" si="1"/>
        <v>3324379747</v>
      </c>
      <c r="D10" s="107">
        <v>386991128</v>
      </c>
      <c r="E10" s="108">
        <v>1432728181</v>
      </c>
      <c r="F10" s="106">
        <v>383443961</v>
      </c>
      <c r="G10" s="106">
        <v>1193769064</v>
      </c>
      <c r="H10" s="106">
        <v>272388541</v>
      </c>
      <c r="I10" s="106">
        <v>0</v>
      </c>
      <c r="J10" s="106">
        <v>0</v>
      </c>
      <c r="K10" s="106">
        <v>0</v>
      </c>
      <c r="L10" s="106">
        <v>42050000</v>
      </c>
    </row>
    <row r="11" spans="2:15" ht="25.15" customHeight="1" x14ac:dyDescent="0.4">
      <c r="B11" s="105" t="s">
        <v>325</v>
      </c>
      <c r="C11" s="106">
        <f t="shared" si="1"/>
        <v>12404873986</v>
      </c>
      <c r="D11" s="107">
        <v>924417284</v>
      </c>
      <c r="E11" s="108">
        <v>5388381</v>
      </c>
      <c r="F11" s="106">
        <v>1917140150</v>
      </c>
      <c r="G11" s="106">
        <v>255457490</v>
      </c>
      <c r="H11" s="106">
        <v>6534258521</v>
      </c>
      <c r="I11" s="106">
        <v>0</v>
      </c>
      <c r="J11" s="106">
        <v>0</v>
      </c>
      <c r="K11" s="106">
        <v>0</v>
      </c>
      <c r="L11" s="106">
        <v>3692629444</v>
      </c>
    </row>
    <row r="12" spans="2:15" ht="25.15" customHeight="1" x14ac:dyDescent="0.4">
      <c r="B12" s="105" t="s">
        <v>326</v>
      </c>
      <c r="C12" s="106">
        <f t="shared" si="1"/>
        <v>2672423874</v>
      </c>
      <c r="D12" s="107">
        <v>522626242</v>
      </c>
      <c r="E12" s="108">
        <v>1390713468</v>
      </c>
      <c r="F12" s="106">
        <v>851466448</v>
      </c>
      <c r="G12" s="106">
        <v>328974179</v>
      </c>
      <c r="H12" s="106">
        <v>93869779</v>
      </c>
      <c r="I12" s="106">
        <v>0</v>
      </c>
      <c r="J12" s="106">
        <v>0</v>
      </c>
      <c r="K12" s="106">
        <v>0</v>
      </c>
      <c r="L12" s="106">
        <v>7400000</v>
      </c>
    </row>
    <row r="13" spans="2:15" ht="25.15" customHeight="1" x14ac:dyDescent="0.4">
      <c r="B13" s="105" t="s">
        <v>327</v>
      </c>
      <c r="C13" s="106">
        <f>SUM(C14:C17)</f>
        <v>18161840811</v>
      </c>
      <c r="D13" s="107">
        <f t="shared" ref="D13:L13" si="2">SUM(D14:D17)</f>
        <v>1482108491</v>
      </c>
      <c r="E13" s="108">
        <f t="shared" si="2"/>
        <v>10011683691</v>
      </c>
      <c r="F13" s="106">
        <f t="shared" si="2"/>
        <v>7859551554</v>
      </c>
      <c r="G13" s="106">
        <f t="shared" si="2"/>
        <v>21211874</v>
      </c>
      <c r="H13" s="106">
        <f t="shared" si="2"/>
        <v>269393692</v>
      </c>
      <c r="I13" s="106">
        <f t="shared" si="2"/>
        <v>0</v>
      </c>
      <c r="J13" s="106">
        <f t="shared" si="2"/>
        <v>0</v>
      </c>
      <c r="K13" s="106">
        <f t="shared" si="2"/>
        <v>0</v>
      </c>
      <c r="L13" s="106">
        <f t="shared" si="2"/>
        <v>0</v>
      </c>
    </row>
    <row r="14" spans="2:15" ht="25.15" customHeight="1" x14ac:dyDescent="0.4">
      <c r="B14" s="105" t="s">
        <v>328</v>
      </c>
      <c r="C14" s="106">
        <f>SUM(E14:L14)</f>
        <v>16636771344</v>
      </c>
      <c r="D14" s="107">
        <v>1326156599</v>
      </c>
      <c r="E14" s="108">
        <v>8624429440</v>
      </c>
      <c r="F14" s="106">
        <v>7749282672</v>
      </c>
      <c r="G14" s="106">
        <v>0</v>
      </c>
      <c r="H14" s="106">
        <v>263059232</v>
      </c>
      <c r="I14" s="106">
        <v>0</v>
      </c>
      <c r="J14" s="106">
        <v>0</v>
      </c>
      <c r="K14" s="106">
        <v>0</v>
      </c>
      <c r="L14" s="106">
        <v>0</v>
      </c>
    </row>
    <row r="15" spans="2:15" ht="25.15" customHeight="1" x14ac:dyDescent="0.4">
      <c r="B15" s="105" t="s">
        <v>329</v>
      </c>
      <c r="C15" s="106">
        <f>SUM(E15:L15)</f>
        <v>126641737</v>
      </c>
      <c r="D15" s="107">
        <v>48044711</v>
      </c>
      <c r="E15" s="108">
        <v>126641737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</row>
    <row r="16" spans="2:15" ht="25.15" customHeight="1" x14ac:dyDescent="0.4">
      <c r="B16" s="105" t="s">
        <v>330</v>
      </c>
      <c r="C16" s="106">
        <f>SUM(E16:L16)</f>
        <v>0</v>
      </c>
      <c r="D16" s="107">
        <v>0</v>
      </c>
      <c r="E16" s="108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O16" s="109"/>
    </row>
    <row r="17" spans="2:13" ht="25.15" customHeight="1" x14ac:dyDescent="0.4">
      <c r="B17" s="105" t="s">
        <v>331</v>
      </c>
      <c r="C17" s="106">
        <f>SUM(E17:L17)</f>
        <v>1398427730</v>
      </c>
      <c r="D17" s="107">
        <v>107907181</v>
      </c>
      <c r="E17" s="108">
        <v>1260612514</v>
      </c>
      <c r="F17" s="106">
        <v>110268882</v>
      </c>
      <c r="G17" s="106">
        <v>21211874</v>
      </c>
      <c r="H17" s="106">
        <v>6334460</v>
      </c>
      <c r="I17" s="106">
        <v>0</v>
      </c>
      <c r="J17" s="106">
        <v>0</v>
      </c>
      <c r="K17" s="106">
        <v>0</v>
      </c>
      <c r="L17" s="106">
        <v>0</v>
      </c>
    </row>
    <row r="18" spans="2:13" ht="25.15" customHeight="1" x14ac:dyDescent="0.4">
      <c r="B18" s="110" t="s">
        <v>332</v>
      </c>
      <c r="C18" s="106">
        <f>SUM(C6,C13)</f>
        <v>39084490260</v>
      </c>
      <c r="D18" s="107">
        <f t="shared" ref="D18:L18" si="3">SUM(D6,D13)</f>
        <v>3453455353</v>
      </c>
      <c r="E18" s="108">
        <f t="shared" si="3"/>
        <v>15260638019</v>
      </c>
      <c r="F18" s="108">
        <f t="shared" si="3"/>
        <v>11011602113</v>
      </c>
      <c r="G18" s="106">
        <f t="shared" si="3"/>
        <v>1799412607</v>
      </c>
      <c r="H18" s="108">
        <f t="shared" si="3"/>
        <v>7270758077</v>
      </c>
      <c r="I18" s="106">
        <f t="shared" si="3"/>
        <v>0</v>
      </c>
      <c r="J18" s="106">
        <f t="shared" si="3"/>
        <v>0</v>
      </c>
      <c r="K18" s="106">
        <f t="shared" si="3"/>
        <v>0</v>
      </c>
      <c r="L18" s="106">
        <f t="shared" si="3"/>
        <v>3742079444</v>
      </c>
    </row>
    <row r="19" spans="2:13" ht="3.75" customHeight="1" x14ac:dyDescent="0.4"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3" ht="12" customHeight="1" x14ac:dyDescent="0.4">
      <c r="D20" s="97">
        <f>C18-D18</f>
        <v>35631034907</v>
      </c>
    </row>
    <row r="22" spans="2:13" x14ac:dyDescent="0.4"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2:13" x14ac:dyDescent="0.4"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2:13" x14ac:dyDescent="0.4"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2046-2874-4FC5-83F5-AA080D0F8B62}">
  <dimension ref="A1:M19"/>
  <sheetViews>
    <sheetView view="pageBreakPreview" zoomScale="90" zoomScaleNormal="80" zoomScaleSheetLayoutView="90" workbookViewId="0">
      <selection sqref="A1:D1"/>
    </sheetView>
  </sheetViews>
  <sheetFormatPr defaultColWidth="9" defaultRowHeight="13.5" x14ac:dyDescent="0.4"/>
  <cols>
    <col min="1" max="1" width="5.875" style="112" customWidth="1"/>
    <col min="2" max="2" width="20.625" style="112" customWidth="1"/>
    <col min="3" max="3" width="14.25" style="112" bestFit="1" customWidth="1"/>
    <col min="4" max="4" width="13.125" style="112" bestFit="1" customWidth="1"/>
    <col min="5" max="6" width="11.25" style="112" bestFit="1" customWidth="1"/>
    <col min="7" max="7" width="11.375" style="112" bestFit="1" customWidth="1"/>
    <col min="8" max="8" width="14.25" style="112" bestFit="1" customWidth="1"/>
    <col min="9" max="9" width="13.125" style="112" bestFit="1" customWidth="1"/>
    <col min="10" max="11" width="14.25" style="112" bestFit="1" customWidth="1"/>
    <col min="12" max="12" width="0.875" style="112" customWidth="1"/>
    <col min="13" max="13" width="13.625" style="112" customWidth="1"/>
    <col min="14" max="16384" width="9" style="14"/>
  </cols>
  <sheetData>
    <row r="1" spans="2:12" s="112" customFormat="1" ht="46.5" customHeight="1" x14ac:dyDescent="0.4"/>
    <row r="2" spans="2:12" s="112" customFormat="1" ht="19.5" customHeight="1" x14ac:dyDescent="0.4">
      <c r="B2" s="113" t="s">
        <v>333</v>
      </c>
      <c r="C2" s="114"/>
      <c r="D2" s="114"/>
      <c r="E2" s="114"/>
      <c r="F2" s="114"/>
      <c r="G2" s="114"/>
      <c r="H2" s="114"/>
      <c r="I2" s="114"/>
      <c r="J2" s="115" t="s">
        <v>178</v>
      </c>
      <c r="K2" s="114"/>
      <c r="L2" s="114"/>
    </row>
    <row r="3" spans="2:12" s="112" customFormat="1" ht="27" customHeight="1" x14ac:dyDescent="0.4">
      <c r="B3" s="225" t="s">
        <v>310</v>
      </c>
      <c r="C3" s="235" t="s">
        <v>334</v>
      </c>
      <c r="D3" s="223" t="s">
        <v>335</v>
      </c>
      <c r="E3" s="223" t="s">
        <v>336</v>
      </c>
      <c r="F3" s="223" t="s">
        <v>337</v>
      </c>
      <c r="G3" s="223" t="s">
        <v>338</v>
      </c>
      <c r="H3" s="223" t="s">
        <v>339</v>
      </c>
      <c r="I3" s="223" t="s">
        <v>340</v>
      </c>
      <c r="J3" s="223" t="s">
        <v>341</v>
      </c>
      <c r="K3" s="233"/>
    </row>
    <row r="4" spans="2:12" s="112" customFormat="1" ht="18" customHeight="1" x14ac:dyDescent="0.4">
      <c r="B4" s="226"/>
      <c r="C4" s="236"/>
      <c r="D4" s="224"/>
      <c r="E4" s="224"/>
      <c r="F4" s="224"/>
      <c r="G4" s="224"/>
      <c r="H4" s="224"/>
      <c r="I4" s="224"/>
      <c r="J4" s="224"/>
      <c r="K4" s="234"/>
    </row>
    <row r="5" spans="2:12" s="112" customFormat="1" ht="30" customHeight="1" x14ac:dyDescent="0.4">
      <c r="B5" s="116">
        <f>SUM(C5:I5)</f>
        <v>39084490260</v>
      </c>
      <c r="C5" s="117">
        <v>19628287821</v>
      </c>
      <c r="D5" s="118">
        <v>1692257131</v>
      </c>
      <c r="E5" s="118">
        <v>418463559</v>
      </c>
      <c r="F5" s="118">
        <v>3753952633</v>
      </c>
      <c r="G5" s="118">
        <v>648909987</v>
      </c>
      <c r="H5" s="118">
        <v>923086679</v>
      </c>
      <c r="I5" s="118">
        <v>12019532450</v>
      </c>
      <c r="J5" s="119">
        <v>2.4E-2</v>
      </c>
      <c r="K5" s="120"/>
    </row>
    <row r="6" spans="2:12" s="112" customFormat="1" x14ac:dyDescent="0.4"/>
    <row r="7" spans="2:12" s="112" customFormat="1" x14ac:dyDescent="0.4"/>
    <row r="8" spans="2:12" s="112" customFormat="1" ht="19.5" customHeight="1" x14ac:dyDescent="0.4">
      <c r="B8" s="113" t="s">
        <v>342</v>
      </c>
      <c r="C8" s="114"/>
      <c r="D8" s="114"/>
      <c r="E8" s="114"/>
      <c r="F8" s="114"/>
      <c r="G8" s="114"/>
      <c r="H8" s="114"/>
      <c r="I8" s="114"/>
      <c r="J8" s="114"/>
      <c r="K8" s="115" t="s">
        <v>178</v>
      </c>
    </row>
    <row r="9" spans="2:12" s="112" customFormat="1" x14ac:dyDescent="0.4">
      <c r="B9" s="225" t="s">
        <v>310</v>
      </c>
      <c r="C9" s="235" t="s">
        <v>343</v>
      </c>
      <c r="D9" s="223" t="s">
        <v>344</v>
      </c>
      <c r="E9" s="223" t="s">
        <v>345</v>
      </c>
      <c r="F9" s="223" t="s">
        <v>346</v>
      </c>
      <c r="G9" s="223" t="s">
        <v>347</v>
      </c>
      <c r="H9" s="223" t="s">
        <v>348</v>
      </c>
      <c r="I9" s="223" t="s">
        <v>349</v>
      </c>
      <c r="J9" s="223" t="s">
        <v>350</v>
      </c>
      <c r="K9" s="223" t="s">
        <v>351</v>
      </c>
    </row>
    <row r="10" spans="2:12" s="112" customFormat="1" x14ac:dyDescent="0.4">
      <c r="B10" s="226"/>
      <c r="C10" s="236"/>
      <c r="D10" s="224"/>
      <c r="E10" s="224"/>
      <c r="F10" s="224"/>
      <c r="G10" s="224"/>
      <c r="H10" s="224"/>
      <c r="I10" s="224"/>
      <c r="J10" s="224"/>
      <c r="K10" s="224"/>
    </row>
    <row r="11" spans="2:12" s="112" customFormat="1" ht="34.15" customHeight="1" x14ac:dyDescent="0.4">
      <c r="B11" s="116">
        <f>SUM(C11:K11)</f>
        <v>39084490260</v>
      </c>
      <c r="C11" s="117">
        <v>3453455353</v>
      </c>
      <c r="D11" s="121">
        <v>3552807679</v>
      </c>
      <c r="E11" s="121">
        <v>3471208627</v>
      </c>
      <c r="F11" s="121">
        <v>3222467466</v>
      </c>
      <c r="G11" s="118">
        <v>2991678211</v>
      </c>
      <c r="H11" s="118">
        <v>12191854303</v>
      </c>
      <c r="I11" s="118">
        <v>6803795621</v>
      </c>
      <c r="J11" s="118">
        <v>3313889647</v>
      </c>
      <c r="K11" s="118">
        <v>83333353</v>
      </c>
    </row>
    <row r="12" spans="2:12" s="112" customFormat="1" x14ac:dyDescent="0.4"/>
    <row r="13" spans="2:12" s="112" customFormat="1" x14ac:dyDescent="0.4"/>
    <row r="14" spans="2:12" s="112" customFormat="1" ht="19.5" customHeight="1" x14ac:dyDescent="0.4">
      <c r="B14" s="113" t="s">
        <v>352</v>
      </c>
      <c r="E14" s="114"/>
      <c r="F14" s="114"/>
      <c r="G14" s="114"/>
      <c r="H14" s="115" t="s">
        <v>178</v>
      </c>
    </row>
    <row r="15" spans="2:12" s="112" customFormat="1" ht="13.15" customHeight="1" x14ac:dyDescent="0.4">
      <c r="B15" s="225" t="s">
        <v>353</v>
      </c>
      <c r="C15" s="227" t="s">
        <v>354</v>
      </c>
      <c r="D15" s="228"/>
      <c r="E15" s="228"/>
      <c r="F15" s="228"/>
      <c r="G15" s="228"/>
      <c r="H15" s="229"/>
    </row>
    <row r="16" spans="2:12" s="112" customFormat="1" ht="20.25" customHeight="1" x14ac:dyDescent="0.4">
      <c r="B16" s="226"/>
      <c r="C16" s="230"/>
      <c r="D16" s="231"/>
      <c r="E16" s="231"/>
      <c r="F16" s="231"/>
      <c r="G16" s="231"/>
      <c r="H16" s="232"/>
    </row>
    <row r="17" spans="2:8" s="112" customFormat="1" ht="32.65" customHeight="1" x14ac:dyDescent="0.4">
      <c r="B17" s="122" t="s">
        <v>12</v>
      </c>
      <c r="C17" s="220" t="s">
        <v>12</v>
      </c>
      <c r="D17" s="221"/>
      <c r="E17" s="221"/>
      <c r="F17" s="221"/>
      <c r="G17" s="221"/>
      <c r="H17" s="222"/>
    </row>
    <row r="18" spans="2:8" s="112" customFormat="1" ht="9.75" customHeight="1" x14ac:dyDescent="0.4"/>
    <row r="19" spans="2:8" s="112" customFormat="1" x14ac:dyDescent="0.4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ED94-F601-4D57-A1CC-CE55B5204142}">
  <dimension ref="B1:G11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5.125" style="14" customWidth="1"/>
    <col min="2" max="7" width="16.625" style="14" customWidth="1"/>
    <col min="8" max="8" width="0.875" style="14" customWidth="1"/>
    <col min="9" max="16384" width="9" style="14"/>
  </cols>
  <sheetData>
    <row r="1" spans="2:7" ht="49.5" customHeight="1" x14ac:dyDescent="0.4"/>
    <row r="2" spans="2:7" ht="15.75" customHeight="1" x14ac:dyDescent="0.4">
      <c r="B2" s="123" t="s">
        <v>355</v>
      </c>
      <c r="G2" s="124" t="s">
        <v>210</v>
      </c>
    </row>
    <row r="3" spans="2:7" s="31" customFormat="1" ht="23.1" customHeight="1" x14ac:dyDescent="0.4">
      <c r="B3" s="207" t="s">
        <v>356</v>
      </c>
      <c r="C3" s="207" t="s">
        <v>357</v>
      </c>
      <c r="D3" s="207" t="s">
        <v>358</v>
      </c>
      <c r="E3" s="237" t="s">
        <v>359</v>
      </c>
      <c r="F3" s="238"/>
      <c r="G3" s="207" t="s">
        <v>360</v>
      </c>
    </row>
    <row r="4" spans="2:7" s="31" customFormat="1" ht="23.1" customHeight="1" x14ac:dyDescent="0.4">
      <c r="B4" s="208"/>
      <c r="C4" s="208"/>
      <c r="D4" s="208"/>
      <c r="E4" s="79" t="s">
        <v>361</v>
      </c>
      <c r="F4" s="79" t="s">
        <v>362</v>
      </c>
      <c r="G4" s="208"/>
    </row>
    <row r="5" spans="2:7" s="31" customFormat="1" ht="27" customHeight="1" x14ac:dyDescent="0.4">
      <c r="B5" s="68" t="s">
        <v>363</v>
      </c>
      <c r="C5" s="125">
        <v>51584029</v>
      </c>
      <c r="D5" s="125">
        <v>0</v>
      </c>
      <c r="E5" s="125">
        <v>0</v>
      </c>
      <c r="F5" s="126">
        <v>5027323</v>
      </c>
      <c r="G5" s="126">
        <f>C5+D5-E5-F5</f>
        <v>46556706</v>
      </c>
    </row>
    <row r="6" spans="2:7" s="31" customFormat="1" ht="27" customHeight="1" x14ac:dyDescent="0.4">
      <c r="B6" s="68" t="s">
        <v>364</v>
      </c>
      <c r="C6" s="125">
        <v>9550939</v>
      </c>
      <c r="D6" s="126">
        <v>0</v>
      </c>
      <c r="E6" s="125">
        <v>0</v>
      </c>
      <c r="F6" s="126">
        <v>7993658</v>
      </c>
      <c r="G6" s="126">
        <f>C6+D6-E6-F6</f>
        <v>1557281</v>
      </c>
    </row>
    <row r="7" spans="2:7" s="31" customFormat="1" ht="27" customHeight="1" x14ac:dyDescent="0.4">
      <c r="B7" s="68" t="s">
        <v>365</v>
      </c>
      <c r="C7" s="125">
        <v>7142094109</v>
      </c>
      <c r="D7" s="125">
        <v>0</v>
      </c>
      <c r="E7" s="125">
        <v>0</v>
      </c>
      <c r="F7" s="126">
        <v>451095378</v>
      </c>
      <c r="G7" s="126">
        <f>C7+D7-E7-F7</f>
        <v>6690998731</v>
      </c>
    </row>
    <row r="8" spans="2:7" s="31" customFormat="1" ht="27" customHeight="1" x14ac:dyDescent="0.4">
      <c r="B8" s="68" t="s">
        <v>366</v>
      </c>
      <c r="C8" s="125">
        <v>0</v>
      </c>
      <c r="D8" s="125">
        <v>0</v>
      </c>
      <c r="E8" s="125">
        <v>0</v>
      </c>
      <c r="F8" s="125">
        <v>0</v>
      </c>
      <c r="G8" s="125">
        <f>C8+D8-E8-F8</f>
        <v>0</v>
      </c>
    </row>
    <row r="9" spans="2:7" s="31" customFormat="1" ht="27" customHeight="1" x14ac:dyDescent="0.4">
      <c r="B9" s="68" t="s">
        <v>367</v>
      </c>
      <c r="C9" s="125">
        <v>370532647</v>
      </c>
      <c r="D9" s="125">
        <v>356925523</v>
      </c>
      <c r="E9" s="125">
        <f>C9</f>
        <v>370532647</v>
      </c>
      <c r="F9" s="125">
        <v>0</v>
      </c>
      <c r="G9" s="125">
        <f>C9+D9-E9-F9</f>
        <v>356925523</v>
      </c>
    </row>
    <row r="10" spans="2:7" s="31" customFormat="1" ht="29.1" customHeight="1" x14ac:dyDescent="0.4">
      <c r="B10" s="70" t="s">
        <v>223</v>
      </c>
      <c r="C10" s="125">
        <f>SUM(C5:C9)</f>
        <v>7573761724</v>
      </c>
      <c r="D10" s="125">
        <f>SUM(D5:D9)</f>
        <v>356925523</v>
      </c>
      <c r="E10" s="125">
        <f>SUM(E5:E9)</f>
        <v>370532647</v>
      </c>
      <c r="F10" s="125">
        <f>SUM(F5:F9)</f>
        <v>464116359</v>
      </c>
      <c r="G10" s="125">
        <f>SUM(G5:G9)</f>
        <v>7096038241</v>
      </c>
    </row>
    <row r="11" spans="2:7" ht="5.25" customHeight="1" x14ac:dyDescent="0.4"/>
  </sheetData>
  <mergeCells count="5">
    <mergeCell ref="B3:B4"/>
    <mergeCell ref="C3:C4"/>
    <mergeCell ref="D3:D4"/>
    <mergeCell ref="E3:F3"/>
    <mergeCell ref="G3:G4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scale="1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0C3F-E73C-4614-B8E4-0077C4A23FD6}">
  <dimension ref="B1:G27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625" style="14" customWidth="1"/>
    <col min="2" max="3" width="12.875" style="14" customWidth="1"/>
    <col min="4" max="4" width="20.125" style="127" customWidth="1"/>
    <col min="5" max="5" width="12.75" style="127" customWidth="1"/>
    <col min="6" max="6" width="16.375" style="128" customWidth="1"/>
    <col min="7" max="7" width="20.625" style="127" customWidth="1"/>
    <col min="8" max="8" width="1" style="14" customWidth="1"/>
    <col min="9" max="9" width="1.5" style="14" customWidth="1"/>
    <col min="10" max="16384" width="9" style="14"/>
  </cols>
  <sheetData>
    <row r="1" spans="2:7" ht="33.75" customHeight="1" x14ac:dyDescent="0.4"/>
    <row r="2" spans="2:7" x14ac:dyDescent="0.4">
      <c r="B2" s="51" t="s">
        <v>368</v>
      </c>
      <c r="F2" s="94"/>
    </row>
    <row r="3" spans="2:7" x14ac:dyDescent="0.4">
      <c r="B3" s="51" t="s">
        <v>369</v>
      </c>
      <c r="C3" s="98"/>
      <c r="D3" s="129"/>
      <c r="F3" s="94"/>
      <c r="G3" s="130" t="s">
        <v>370</v>
      </c>
    </row>
    <row r="4" spans="2:7" ht="25.15" customHeight="1" x14ac:dyDescent="0.4">
      <c r="B4" s="239" t="s">
        <v>371</v>
      </c>
      <c r="C4" s="239"/>
      <c r="D4" s="131" t="s">
        <v>372</v>
      </c>
      <c r="E4" s="131" t="s">
        <v>373</v>
      </c>
      <c r="F4" s="132" t="s">
        <v>374</v>
      </c>
      <c r="G4" s="131" t="s">
        <v>375</v>
      </c>
    </row>
    <row r="5" spans="2:7" ht="25.15" customHeight="1" x14ac:dyDescent="0.4">
      <c r="B5" s="240" t="s">
        <v>376</v>
      </c>
      <c r="C5" s="241"/>
      <c r="D5" s="133" t="s">
        <v>377</v>
      </c>
      <c r="E5" s="134" t="s">
        <v>378</v>
      </c>
      <c r="F5" s="135">
        <v>326403000</v>
      </c>
      <c r="G5" s="136" t="s">
        <v>379</v>
      </c>
    </row>
    <row r="6" spans="2:7" ht="25.15" customHeight="1" x14ac:dyDescent="0.4">
      <c r="B6" s="240"/>
      <c r="C6" s="241"/>
      <c r="D6" s="137" t="s">
        <v>380</v>
      </c>
      <c r="E6" s="134" t="s">
        <v>381</v>
      </c>
      <c r="F6" s="135">
        <v>204187000</v>
      </c>
      <c r="G6" s="136" t="s">
        <v>382</v>
      </c>
    </row>
    <row r="7" spans="2:7" ht="25.15" customHeight="1" x14ac:dyDescent="0.4">
      <c r="B7" s="240"/>
      <c r="C7" s="241"/>
      <c r="D7" s="137" t="s">
        <v>383</v>
      </c>
      <c r="E7" s="134" t="s">
        <v>384</v>
      </c>
      <c r="F7" s="135">
        <v>51200000</v>
      </c>
      <c r="G7" s="136" t="s">
        <v>385</v>
      </c>
    </row>
    <row r="8" spans="2:7" ht="25.15" customHeight="1" x14ac:dyDescent="0.4">
      <c r="B8" s="240"/>
      <c r="C8" s="241"/>
      <c r="D8" s="133" t="s">
        <v>386</v>
      </c>
      <c r="E8" s="134" t="s">
        <v>387</v>
      </c>
      <c r="F8" s="135">
        <v>32767286</v>
      </c>
      <c r="G8" s="136" t="s">
        <v>388</v>
      </c>
    </row>
    <row r="9" spans="2:7" ht="25.15" customHeight="1" x14ac:dyDescent="0.4">
      <c r="B9" s="240"/>
      <c r="C9" s="241"/>
      <c r="D9" s="133" t="s">
        <v>389</v>
      </c>
      <c r="E9" s="134" t="s">
        <v>390</v>
      </c>
      <c r="F9" s="135">
        <v>23967050</v>
      </c>
      <c r="G9" s="136" t="s">
        <v>391</v>
      </c>
    </row>
    <row r="10" spans="2:7" ht="25.15" customHeight="1" x14ac:dyDescent="0.4">
      <c r="B10" s="240"/>
      <c r="C10" s="241"/>
      <c r="D10" s="133" t="s">
        <v>392</v>
      </c>
      <c r="E10" s="134" t="s">
        <v>393</v>
      </c>
      <c r="F10" s="135">
        <v>14250000</v>
      </c>
      <c r="G10" s="136" t="s">
        <v>394</v>
      </c>
    </row>
    <row r="11" spans="2:7" ht="25.15" customHeight="1" x14ac:dyDescent="0.4">
      <c r="B11" s="240"/>
      <c r="C11" s="241"/>
      <c r="D11" s="133" t="s">
        <v>395</v>
      </c>
      <c r="E11" s="134" t="s">
        <v>396</v>
      </c>
      <c r="F11" s="135">
        <v>10117612</v>
      </c>
      <c r="G11" s="136" t="s">
        <v>397</v>
      </c>
    </row>
    <row r="12" spans="2:7" ht="25.15" customHeight="1" x14ac:dyDescent="0.4">
      <c r="B12" s="240"/>
      <c r="C12" s="241"/>
      <c r="D12" s="133" t="s">
        <v>398</v>
      </c>
      <c r="E12" s="138" t="s">
        <v>399</v>
      </c>
      <c r="F12" s="135">
        <v>25674778</v>
      </c>
      <c r="G12" s="131" t="s">
        <v>12</v>
      </c>
    </row>
    <row r="13" spans="2:7" ht="25.15" customHeight="1" x14ac:dyDescent="0.4">
      <c r="B13" s="242"/>
      <c r="C13" s="243"/>
      <c r="D13" s="139" t="s">
        <v>400</v>
      </c>
      <c r="E13" s="140"/>
      <c r="F13" s="141">
        <f>SUM(F5:F12)</f>
        <v>688566726</v>
      </c>
      <c r="G13" s="142"/>
    </row>
    <row r="14" spans="2:7" ht="25.15" customHeight="1" x14ac:dyDescent="0.4">
      <c r="B14" s="244" t="s">
        <v>401</v>
      </c>
      <c r="C14" s="245"/>
      <c r="D14" s="136" t="s">
        <v>402</v>
      </c>
      <c r="E14" s="134" t="s">
        <v>403</v>
      </c>
      <c r="F14" s="135">
        <v>3392498140</v>
      </c>
      <c r="G14" s="136" t="s">
        <v>404</v>
      </c>
    </row>
    <row r="15" spans="2:7" ht="25.15" customHeight="1" x14ac:dyDescent="0.4">
      <c r="B15" s="246"/>
      <c r="C15" s="247"/>
      <c r="D15" s="133" t="s">
        <v>405</v>
      </c>
      <c r="E15" s="134" t="s">
        <v>406</v>
      </c>
      <c r="F15" s="135">
        <v>1082650000</v>
      </c>
      <c r="G15" s="136" t="s">
        <v>407</v>
      </c>
    </row>
    <row r="16" spans="2:7" ht="25.15" customHeight="1" x14ac:dyDescent="0.4">
      <c r="B16" s="246"/>
      <c r="C16" s="247"/>
      <c r="D16" s="133" t="s">
        <v>408</v>
      </c>
      <c r="E16" s="134" t="s">
        <v>409</v>
      </c>
      <c r="F16" s="135">
        <v>882214000</v>
      </c>
      <c r="G16" s="136" t="s">
        <v>410</v>
      </c>
    </row>
    <row r="17" spans="2:7" ht="25.15" customHeight="1" x14ac:dyDescent="0.4">
      <c r="B17" s="246"/>
      <c r="C17" s="247"/>
      <c r="D17" s="133" t="s">
        <v>411</v>
      </c>
      <c r="E17" s="134" t="s">
        <v>406</v>
      </c>
      <c r="F17" s="135">
        <v>830300000</v>
      </c>
      <c r="G17" s="136" t="s">
        <v>407</v>
      </c>
    </row>
    <row r="18" spans="2:7" ht="25.15" customHeight="1" x14ac:dyDescent="0.4">
      <c r="B18" s="246"/>
      <c r="C18" s="247"/>
      <c r="D18" s="137" t="s">
        <v>412</v>
      </c>
      <c r="E18" s="134" t="s">
        <v>228</v>
      </c>
      <c r="F18" s="135">
        <v>289442000</v>
      </c>
      <c r="G18" s="136" t="s">
        <v>413</v>
      </c>
    </row>
    <row r="19" spans="2:7" ht="25.15" customHeight="1" x14ac:dyDescent="0.4">
      <c r="B19" s="246"/>
      <c r="C19" s="247"/>
      <c r="D19" s="137" t="s">
        <v>414</v>
      </c>
      <c r="E19" s="134" t="s">
        <v>415</v>
      </c>
      <c r="F19" s="135">
        <v>102301546</v>
      </c>
      <c r="G19" s="136" t="s">
        <v>416</v>
      </c>
    </row>
    <row r="20" spans="2:7" ht="25.15" customHeight="1" x14ac:dyDescent="0.4">
      <c r="B20" s="246"/>
      <c r="C20" s="247"/>
      <c r="D20" s="137" t="s">
        <v>417</v>
      </c>
      <c r="E20" s="134" t="s">
        <v>384</v>
      </c>
      <c r="F20" s="135">
        <v>89934073</v>
      </c>
      <c r="G20" s="136" t="s">
        <v>418</v>
      </c>
    </row>
    <row r="21" spans="2:7" ht="25.15" customHeight="1" x14ac:dyDescent="0.4">
      <c r="B21" s="246"/>
      <c r="C21" s="247"/>
      <c r="D21" s="137" t="s">
        <v>419</v>
      </c>
      <c r="E21" s="134" t="s">
        <v>420</v>
      </c>
      <c r="F21" s="135">
        <v>87619675</v>
      </c>
      <c r="G21" s="136" t="s">
        <v>416</v>
      </c>
    </row>
    <row r="22" spans="2:7" ht="25.15" customHeight="1" x14ac:dyDescent="0.4">
      <c r="B22" s="246"/>
      <c r="C22" s="247"/>
      <c r="D22" s="137" t="s">
        <v>421</v>
      </c>
      <c r="E22" s="134" t="s">
        <v>406</v>
      </c>
      <c r="F22" s="135">
        <v>53200000</v>
      </c>
      <c r="G22" s="136" t="s">
        <v>407</v>
      </c>
    </row>
    <row r="23" spans="2:7" ht="25.15" customHeight="1" x14ac:dyDescent="0.4">
      <c r="B23" s="246"/>
      <c r="C23" s="247"/>
      <c r="D23" s="137" t="s">
        <v>398</v>
      </c>
      <c r="E23" s="138" t="s">
        <v>399</v>
      </c>
      <c r="F23" s="141">
        <f>7851065723-SUM(F13:F22)</f>
        <v>352339563</v>
      </c>
      <c r="G23" s="131" t="s">
        <v>12</v>
      </c>
    </row>
    <row r="24" spans="2:7" ht="25.15" customHeight="1" x14ac:dyDescent="0.4">
      <c r="B24" s="248"/>
      <c r="C24" s="249"/>
      <c r="D24" s="143" t="s">
        <v>400</v>
      </c>
      <c r="E24" s="140"/>
      <c r="F24" s="141">
        <f>SUM(F14:F23)</f>
        <v>7162498997</v>
      </c>
      <c r="G24" s="142"/>
    </row>
    <row r="25" spans="2:7" ht="25.15" customHeight="1" x14ac:dyDescent="0.4">
      <c r="B25" s="250" t="s">
        <v>332</v>
      </c>
      <c r="C25" s="251"/>
      <c r="D25" s="142"/>
      <c r="E25" s="140"/>
      <c r="F25" s="141">
        <f>SUM(F24,F13)</f>
        <v>7851065723</v>
      </c>
      <c r="G25" s="142"/>
    </row>
    <row r="26" spans="2:7" ht="3.75" customHeight="1" x14ac:dyDescent="0.4">
      <c r="F26" s="94"/>
    </row>
    <row r="27" spans="2:7" ht="12" customHeight="1" x14ac:dyDescent="0.4"/>
  </sheetData>
  <mergeCells count="4">
    <mergeCell ref="B4:C4"/>
    <mergeCell ref="B5:C13"/>
    <mergeCell ref="B14:C24"/>
    <mergeCell ref="B25:C25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scale="13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0F1E-70CE-4F2E-9AF3-87CD4CD98142}">
  <dimension ref="B1:M30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0.5" style="14" customWidth="1"/>
    <col min="2" max="3" width="12.625" style="14" customWidth="1"/>
    <col min="4" max="4" width="5.625" style="14" bestFit="1" customWidth="1"/>
    <col min="5" max="5" width="12.75" style="14" bestFit="1" customWidth="1"/>
    <col min="6" max="6" width="11.125" style="14" customWidth="1"/>
    <col min="7" max="7" width="0.75" style="14" customWidth="1"/>
    <col min="8" max="8" width="16.75" style="144" customWidth="1"/>
    <col min="9" max="10" width="11" style="145" bestFit="1" customWidth="1"/>
    <col min="11" max="12" width="9" style="145"/>
    <col min="13" max="13" width="9" style="144"/>
    <col min="14" max="16384" width="9" style="14"/>
  </cols>
  <sheetData>
    <row r="1" spans="2:12" ht="27.75" customHeight="1" x14ac:dyDescent="0.4"/>
    <row r="2" spans="2:12" ht="15" customHeight="1" x14ac:dyDescent="0.4">
      <c r="B2" s="264" t="s">
        <v>422</v>
      </c>
      <c r="C2" s="264"/>
      <c r="D2" s="264"/>
      <c r="E2" s="264"/>
      <c r="F2" s="264"/>
    </row>
    <row r="3" spans="2:12" ht="14.25" customHeight="1" x14ac:dyDescent="0.15">
      <c r="B3" s="146" t="s">
        <v>423</v>
      </c>
      <c r="F3" s="147" t="s">
        <v>210</v>
      </c>
    </row>
    <row r="4" spans="2:12" x14ac:dyDescent="0.4">
      <c r="B4" s="148" t="s">
        <v>424</v>
      </c>
      <c r="C4" s="148" t="s">
        <v>356</v>
      </c>
      <c r="D4" s="149" t="s">
        <v>425</v>
      </c>
      <c r="E4" s="149"/>
      <c r="F4" s="150" t="s">
        <v>426</v>
      </c>
      <c r="I4" s="145" t="s">
        <v>427</v>
      </c>
      <c r="J4" s="145" t="s">
        <v>428</v>
      </c>
      <c r="K4" s="145" t="s">
        <v>429</v>
      </c>
      <c r="L4" s="145" t="s">
        <v>430</v>
      </c>
    </row>
    <row r="5" spans="2:12" x14ac:dyDescent="0.4">
      <c r="B5" s="265" t="s">
        <v>431</v>
      </c>
      <c r="C5" s="265" t="s">
        <v>432</v>
      </c>
      <c r="D5" s="255" t="s">
        <v>433</v>
      </c>
      <c r="E5" s="256"/>
      <c r="F5" s="151">
        <f>I5-J5+K5+L5</f>
        <v>12598592395</v>
      </c>
      <c r="I5" s="152">
        <v>13286260242</v>
      </c>
      <c r="J5" s="152">
        <v>1180018185</v>
      </c>
      <c r="K5" s="152">
        <v>450940529</v>
      </c>
      <c r="L5" s="152">
        <v>41409809</v>
      </c>
    </row>
    <row r="6" spans="2:12" x14ac:dyDescent="0.4">
      <c r="B6" s="259"/>
      <c r="C6" s="259"/>
      <c r="D6" s="255" t="s">
        <v>434</v>
      </c>
      <c r="E6" s="256"/>
      <c r="F6" s="151">
        <f t="shared" ref="F6:F19" si="0">I6-J6+K6+L6</f>
        <v>306712000</v>
      </c>
      <c r="I6" s="152">
        <v>306712000</v>
      </c>
    </row>
    <row r="7" spans="2:12" x14ac:dyDescent="0.4">
      <c r="B7" s="259"/>
      <c r="C7" s="259"/>
      <c r="D7" s="255" t="s">
        <v>435</v>
      </c>
      <c r="E7" s="256"/>
      <c r="F7" s="151">
        <f t="shared" si="0"/>
        <v>7418000</v>
      </c>
      <c r="I7" s="152">
        <v>7418000</v>
      </c>
    </row>
    <row r="8" spans="2:12" x14ac:dyDescent="0.4">
      <c r="B8" s="259"/>
      <c r="C8" s="259"/>
      <c r="D8" s="255" t="s">
        <v>436</v>
      </c>
      <c r="E8" s="256"/>
      <c r="F8" s="151">
        <f t="shared" si="0"/>
        <v>76423000</v>
      </c>
      <c r="I8" s="152">
        <v>76423000</v>
      </c>
    </row>
    <row r="9" spans="2:12" x14ac:dyDescent="0.4">
      <c r="B9" s="259"/>
      <c r="C9" s="259"/>
      <c r="D9" s="255" t="s">
        <v>437</v>
      </c>
      <c r="E9" s="256"/>
      <c r="F9" s="151">
        <f t="shared" si="0"/>
        <v>96238000</v>
      </c>
      <c r="I9" s="152">
        <v>96238000</v>
      </c>
    </row>
    <row r="10" spans="2:12" x14ac:dyDescent="0.4">
      <c r="B10" s="259"/>
      <c r="C10" s="259"/>
      <c r="D10" s="255" t="s">
        <v>438</v>
      </c>
      <c r="E10" s="256"/>
      <c r="F10" s="151">
        <f t="shared" si="0"/>
        <v>142738000</v>
      </c>
      <c r="I10" s="152">
        <v>142738000</v>
      </c>
    </row>
    <row r="11" spans="2:12" x14ac:dyDescent="0.4">
      <c r="B11" s="259"/>
      <c r="C11" s="259"/>
      <c r="D11" s="255" t="s">
        <v>439</v>
      </c>
      <c r="E11" s="256"/>
      <c r="F11" s="151">
        <f t="shared" si="0"/>
        <v>2112542000</v>
      </c>
      <c r="I11" s="152">
        <v>2112542000</v>
      </c>
    </row>
    <row r="12" spans="2:12" x14ac:dyDescent="0.4">
      <c r="B12" s="259"/>
      <c r="C12" s="259"/>
      <c r="D12" s="255" t="s">
        <v>440</v>
      </c>
      <c r="E12" s="256"/>
      <c r="F12" s="151">
        <f t="shared" si="0"/>
        <v>52053976</v>
      </c>
      <c r="I12" s="152">
        <v>52053976</v>
      </c>
    </row>
    <row r="13" spans="2:12" x14ac:dyDescent="0.4">
      <c r="B13" s="259"/>
      <c r="C13" s="259"/>
      <c r="D13" s="255" t="s">
        <v>441</v>
      </c>
      <c r="E13" s="256"/>
      <c r="F13" s="151">
        <f t="shared" si="0"/>
        <v>291</v>
      </c>
      <c r="I13" s="152">
        <v>291</v>
      </c>
    </row>
    <row r="14" spans="2:12" x14ac:dyDescent="0.4">
      <c r="B14" s="259"/>
      <c r="C14" s="259"/>
      <c r="D14" s="255" t="s">
        <v>442</v>
      </c>
      <c r="E14" s="256"/>
      <c r="F14" s="151">
        <f t="shared" si="0"/>
        <v>39081270</v>
      </c>
      <c r="I14" s="152">
        <v>39081270</v>
      </c>
    </row>
    <row r="15" spans="2:12" x14ac:dyDescent="0.4">
      <c r="B15" s="259"/>
      <c r="C15" s="259"/>
      <c r="D15" s="255" t="s">
        <v>443</v>
      </c>
      <c r="E15" s="256"/>
      <c r="F15" s="151">
        <f t="shared" si="0"/>
        <v>167868000</v>
      </c>
      <c r="I15" s="152">
        <v>167868000</v>
      </c>
    </row>
    <row r="16" spans="2:12" x14ac:dyDescent="0.4">
      <c r="B16" s="259"/>
      <c r="C16" s="259"/>
      <c r="D16" s="255" t="s">
        <v>444</v>
      </c>
      <c r="E16" s="256"/>
      <c r="F16" s="151">
        <f t="shared" si="0"/>
        <v>3932843000</v>
      </c>
      <c r="I16" s="152">
        <v>3932843000</v>
      </c>
    </row>
    <row r="17" spans="2:12" x14ac:dyDescent="0.4">
      <c r="B17" s="259"/>
      <c r="C17" s="259"/>
      <c r="D17" s="255" t="s">
        <v>445</v>
      </c>
      <c r="E17" s="256"/>
      <c r="F17" s="151">
        <f t="shared" si="0"/>
        <v>12173000</v>
      </c>
      <c r="I17" s="152">
        <v>12173000</v>
      </c>
    </row>
    <row r="18" spans="2:12" x14ac:dyDescent="0.4">
      <c r="B18" s="259"/>
      <c r="C18" s="259"/>
      <c r="D18" s="255" t="s">
        <v>446</v>
      </c>
      <c r="E18" s="256"/>
      <c r="F18" s="151">
        <f t="shared" si="0"/>
        <v>141762690</v>
      </c>
      <c r="I18" s="152">
        <v>146940618</v>
      </c>
      <c r="J18" s="152">
        <v>7366415</v>
      </c>
      <c r="K18" s="152">
        <v>2100487</v>
      </c>
      <c r="L18" s="152">
        <v>88000</v>
      </c>
    </row>
    <row r="19" spans="2:12" x14ac:dyDescent="0.4">
      <c r="B19" s="259"/>
      <c r="C19" s="259"/>
      <c r="D19" s="255" t="s">
        <v>447</v>
      </c>
      <c r="E19" s="256"/>
      <c r="F19" s="151">
        <f t="shared" si="0"/>
        <v>76848168</v>
      </c>
      <c r="I19" s="152">
        <v>76848168</v>
      </c>
    </row>
    <row r="20" spans="2:12" x14ac:dyDescent="0.4">
      <c r="B20" s="259"/>
      <c r="C20" s="259"/>
      <c r="D20" s="255" t="s">
        <v>448</v>
      </c>
      <c r="E20" s="256"/>
      <c r="F20" s="151">
        <f>I20+J20</f>
        <v>6118436</v>
      </c>
      <c r="I20" s="152">
        <v>118436</v>
      </c>
      <c r="J20" s="145">
        <v>6000000</v>
      </c>
      <c r="K20" s="145" t="s">
        <v>449</v>
      </c>
    </row>
    <row r="21" spans="2:12" x14ac:dyDescent="0.4">
      <c r="B21" s="259"/>
      <c r="C21" s="260"/>
      <c r="D21" s="252" t="s">
        <v>450</v>
      </c>
      <c r="E21" s="254"/>
      <c r="F21" s="151">
        <f>SUM(F5:F20)</f>
        <v>19769412226</v>
      </c>
      <c r="H21" s="145">
        <v>19769412226</v>
      </c>
      <c r="I21" s="145">
        <f>F21-H21</f>
        <v>0</v>
      </c>
      <c r="J21" s="145" t="s">
        <v>451</v>
      </c>
    </row>
    <row r="22" spans="2:12" ht="13.5" customHeight="1" x14ac:dyDescent="0.4">
      <c r="B22" s="259"/>
      <c r="C22" s="257" t="s">
        <v>452</v>
      </c>
      <c r="D22" s="261" t="s">
        <v>453</v>
      </c>
      <c r="E22" s="153" t="s">
        <v>454</v>
      </c>
      <c r="F22" s="151">
        <f>I22+J22</f>
        <v>871247000</v>
      </c>
      <c r="J22" s="152">
        <v>871247000</v>
      </c>
    </row>
    <row r="23" spans="2:12" x14ac:dyDescent="0.4">
      <c r="B23" s="259"/>
      <c r="C23" s="258"/>
      <c r="D23" s="262"/>
      <c r="E23" s="153" t="s">
        <v>455</v>
      </c>
      <c r="F23" s="151">
        <f>I23+J23</f>
        <v>341289000</v>
      </c>
      <c r="J23" s="152">
        <v>341289000</v>
      </c>
    </row>
    <row r="24" spans="2:12" x14ac:dyDescent="0.4">
      <c r="B24" s="259"/>
      <c r="C24" s="259"/>
      <c r="D24" s="263"/>
      <c r="E24" s="154" t="s">
        <v>456</v>
      </c>
      <c r="F24" s="151">
        <f>SUM(F22:F23)</f>
        <v>1212536000</v>
      </c>
    </row>
    <row r="25" spans="2:12" ht="13.5" customHeight="1" x14ac:dyDescent="0.4">
      <c r="B25" s="259"/>
      <c r="C25" s="259"/>
      <c r="D25" s="261" t="s">
        <v>457</v>
      </c>
      <c r="E25" s="153" t="s">
        <v>454</v>
      </c>
      <c r="F25" s="151">
        <f>I25+J25</f>
        <v>7303540415</v>
      </c>
      <c r="I25" s="152">
        <v>8174787415</v>
      </c>
      <c r="J25" s="145">
        <f>-J22</f>
        <v>-871247000</v>
      </c>
    </row>
    <row r="26" spans="2:12" x14ac:dyDescent="0.4">
      <c r="B26" s="259"/>
      <c r="C26" s="259"/>
      <c r="D26" s="262"/>
      <c r="E26" s="153" t="s">
        <v>455</v>
      </c>
      <c r="F26" s="151">
        <f>I26+J26</f>
        <v>1990930173</v>
      </c>
      <c r="I26" s="152">
        <v>2332219173</v>
      </c>
      <c r="J26" s="145">
        <f>-J23</f>
        <v>-341289000</v>
      </c>
    </row>
    <row r="27" spans="2:12" x14ac:dyDescent="0.4">
      <c r="B27" s="259"/>
      <c r="C27" s="259"/>
      <c r="D27" s="263"/>
      <c r="E27" s="154" t="s">
        <v>456</v>
      </c>
      <c r="F27" s="151">
        <f>SUM(F25:F26)</f>
        <v>9294470588</v>
      </c>
    </row>
    <row r="28" spans="2:12" x14ac:dyDescent="0.4">
      <c r="B28" s="259"/>
      <c r="C28" s="260"/>
      <c r="D28" s="252" t="s">
        <v>450</v>
      </c>
      <c r="E28" s="254"/>
      <c r="F28" s="151">
        <f>SUM(F24,F27)</f>
        <v>10507006588</v>
      </c>
      <c r="H28" s="145">
        <v>10507006588</v>
      </c>
      <c r="I28" s="145">
        <f>F28-H28</f>
        <v>0</v>
      </c>
    </row>
    <row r="29" spans="2:12" x14ac:dyDescent="0.4">
      <c r="B29" s="260"/>
      <c r="C29" s="252" t="s">
        <v>223</v>
      </c>
      <c r="D29" s="253"/>
      <c r="E29" s="254"/>
      <c r="F29" s="151">
        <f>SUM(F21,F28)</f>
        <v>30276418814</v>
      </c>
    </row>
    <row r="30" spans="2:12" ht="1.9" customHeight="1" x14ac:dyDescent="0.4"/>
  </sheetData>
  <mergeCells count="25">
    <mergeCell ref="D17:E17"/>
    <mergeCell ref="B2:F2"/>
    <mergeCell ref="B5:B29"/>
    <mergeCell ref="C5:C21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C29:E29"/>
    <mergeCell ref="D18:E18"/>
    <mergeCell ref="D19:E19"/>
    <mergeCell ref="D20:E20"/>
    <mergeCell ref="D21:E21"/>
    <mergeCell ref="C22:C28"/>
    <mergeCell ref="D22:D24"/>
    <mergeCell ref="D25:D27"/>
    <mergeCell ref="D28:E28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scale="1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2F5F-C2AF-410C-ADAF-C173B7FCF1FC}">
  <dimension ref="A1:L15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8.125" style="155" customWidth="1"/>
    <col min="2" max="2" width="5" style="155" customWidth="1"/>
    <col min="3" max="3" width="23.625" style="155" customWidth="1"/>
    <col min="4" max="8" width="15.625" style="155" customWidth="1"/>
    <col min="9" max="9" width="1.25" style="155" customWidth="1"/>
    <col min="10" max="10" width="12.625" style="155" customWidth="1"/>
    <col min="11" max="16384" width="9" style="14"/>
  </cols>
  <sheetData>
    <row r="1" spans="1:12" s="155" customFormat="1" ht="41.25" customHeight="1" x14ac:dyDescent="0.4"/>
    <row r="2" spans="1:12" s="155" customFormat="1" ht="18" customHeight="1" x14ac:dyDescent="0.4">
      <c r="C2" s="266" t="s">
        <v>458</v>
      </c>
      <c r="D2" s="267"/>
      <c r="E2" s="267"/>
      <c r="F2" s="268" t="s">
        <v>210</v>
      </c>
      <c r="G2" s="268"/>
      <c r="H2" s="268"/>
    </row>
    <row r="3" spans="1:12" s="155" customFormat="1" ht="25.15" customHeight="1" x14ac:dyDescent="0.4">
      <c r="C3" s="269" t="s">
        <v>371</v>
      </c>
      <c r="D3" s="269" t="s">
        <v>374</v>
      </c>
      <c r="E3" s="270" t="s">
        <v>459</v>
      </c>
      <c r="F3" s="269"/>
      <c r="G3" s="269"/>
      <c r="H3" s="269"/>
    </row>
    <row r="4" spans="1:12" s="156" customFormat="1" ht="28.15" customHeight="1" x14ac:dyDescent="0.4">
      <c r="C4" s="269"/>
      <c r="D4" s="269"/>
      <c r="E4" s="157" t="s">
        <v>460</v>
      </c>
      <c r="F4" s="158" t="s">
        <v>461</v>
      </c>
      <c r="G4" s="158" t="s">
        <v>462</v>
      </c>
      <c r="H4" s="158" t="s">
        <v>463</v>
      </c>
    </row>
    <row r="5" spans="1:12" s="155" customFormat="1" ht="30" customHeight="1" x14ac:dyDescent="0.4">
      <c r="C5" s="159" t="s">
        <v>464</v>
      </c>
      <c r="D5" s="160">
        <f>SUM(E5:H5)</f>
        <v>32854204412</v>
      </c>
      <c r="E5" s="160">
        <f>E11-E6</f>
        <v>9294470588</v>
      </c>
      <c r="F5" s="160">
        <v>1434300000</v>
      </c>
      <c r="G5" s="160">
        <f>G11-G7-G6</f>
        <v>18040028819</v>
      </c>
      <c r="H5" s="160">
        <f>J5-E5-F5-G5</f>
        <v>4085405005</v>
      </c>
      <c r="J5" s="161">
        <v>32854204412</v>
      </c>
      <c r="L5" s="162"/>
    </row>
    <row r="6" spans="1:12" s="155" customFormat="1" ht="30" customHeight="1" x14ac:dyDescent="0.4">
      <c r="C6" s="159" t="s">
        <v>465</v>
      </c>
      <c r="D6" s="160">
        <f>SUM(E6:H6)</f>
        <v>1591303374</v>
      </c>
      <c r="E6" s="160">
        <f>財源明細!F24</f>
        <v>1212536000</v>
      </c>
      <c r="F6" s="160">
        <f>F11-F5</f>
        <v>1226100000</v>
      </c>
      <c r="G6" s="160">
        <v>0</v>
      </c>
      <c r="H6" s="160">
        <f>J6-E6-F6</f>
        <v>-847332626</v>
      </c>
      <c r="J6" s="161">
        <v>1591303374</v>
      </c>
    </row>
    <row r="7" spans="1:12" s="155" customFormat="1" ht="30" customHeight="1" x14ac:dyDescent="0.4">
      <c r="C7" s="159" t="s">
        <v>466</v>
      </c>
      <c r="D7" s="160">
        <f>SUM(E7:H7)</f>
        <v>2254383407</v>
      </c>
      <c r="E7" s="160">
        <v>0</v>
      </c>
      <c r="F7" s="160">
        <v>0</v>
      </c>
      <c r="G7" s="160">
        <f>J7-H7</f>
        <v>1729383407</v>
      </c>
      <c r="H7" s="160">
        <v>525000000</v>
      </c>
      <c r="J7" s="161">
        <v>2254383407</v>
      </c>
    </row>
    <row r="8" spans="1:12" s="155" customFormat="1" ht="30" customHeight="1" x14ac:dyDescent="0.4">
      <c r="C8" s="159" t="s">
        <v>362</v>
      </c>
      <c r="D8" s="160">
        <f>SUM(E8:H8)</f>
        <v>0</v>
      </c>
      <c r="E8" s="160">
        <v>0</v>
      </c>
      <c r="F8" s="160">
        <v>0</v>
      </c>
      <c r="G8" s="160">
        <v>0</v>
      </c>
      <c r="H8" s="160">
        <v>0</v>
      </c>
      <c r="J8" s="161">
        <v>0</v>
      </c>
    </row>
    <row r="9" spans="1:12" s="155" customFormat="1" ht="30" customHeight="1" x14ac:dyDescent="0.4">
      <c r="C9" s="163" t="s">
        <v>332</v>
      </c>
      <c r="D9" s="160">
        <f>SUM(D5:D8)</f>
        <v>36699891193</v>
      </c>
      <c r="E9" s="160">
        <f>SUM(E5:E8)</f>
        <v>10507006588</v>
      </c>
      <c r="F9" s="160">
        <f>SUM(F5:F8)</f>
        <v>2660400000</v>
      </c>
      <c r="G9" s="160">
        <f>SUM(G5:G8)</f>
        <v>19769412226</v>
      </c>
      <c r="H9" s="160">
        <f>SUM(H5:H8)</f>
        <v>3763072379</v>
      </c>
      <c r="J9" s="161"/>
    </row>
    <row r="10" spans="1:12" s="164" customFormat="1" ht="3.75" customHeight="1" x14ac:dyDescent="0.4">
      <c r="J10" s="161"/>
    </row>
    <row r="11" spans="1:12" s="164" customFormat="1" ht="21.75" customHeight="1" x14ac:dyDescent="0.4">
      <c r="E11" s="164">
        <f>財源明細!F28</f>
        <v>10507006588</v>
      </c>
      <c r="F11" s="164">
        <v>2660400000</v>
      </c>
      <c r="G11" s="164">
        <f>財源明細!F21</f>
        <v>19769412226</v>
      </c>
    </row>
    <row r="12" spans="1:12" x14ac:dyDescent="0.4">
      <c r="A12" s="164"/>
      <c r="B12" s="164"/>
      <c r="C12" s="271"/>
      <c r="D12" s="271"/>
      <c r="E12" s="271"/>
      <c r="F12" s="271"/>
      <c r="G12" s="271"/>
      <c r="H12" s="271"/>
      <c r="I12" s="164"/>
      <c r="J12" s="164"/>
    </row>
    <row r="13" spans="1:12" x14ac:dyDescent="0.4">
      <c r="A13" s="164"/>
      <c r="B13" s="164"/>
      <c r="C13" s="165"/>
      <c r="D13" s="165"/>
      <c r="E13" s="165"/>
      <c r="F13" s="165"/>
      <c r="G13" s="165"/>
      <c r="H13" s="165"/>
      <c r="I13" s="164"/>
      <c r="J13" s="164"/>
    </row>
    <row r="14" spans="1:12" x14ac:dyDescent="0.4">
      <c r="C14" s="166"/>
      <c r="D14" s="165"/>
      <c r="E14" s="166"/>
      <c r="F14" s="166"/>
      <c r="G14" s="166"/>
      <c r="H14" s="166"/>
    </row>
    <row r="15" spans="1:12" x14ac:dyDescent="0.4">
      <c r="A15" s="156"/>
      <c r="B15" s="156"/>
      <c r="C15" s="156"/>
      <c r="D15" s="156"/>
      <c r="E15" s="156"/>
      <c r="F15" s="156"/>
      <c r="G15" s="156"/>
      <c r="H15" s="156"/>
      <c r="I15" s="156"/>
      <c r="J15" s="156"/>
    </row>
  </sheetData>
  <mergeCells count="6">
    <mergeCell ref="C12:H12"/>
    <mergeCell ref="C2:E2"/>
    <mergeCell ref="F2:H2"/>
    <mergeCell ref="C3:C4"/>
    <mergeCell ref="D3:D4"/>
    <mergeCell ref="E3:H3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scale="12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E45D-487C-4578-8306-CBB69A1BC6E5}">
  <dimension ref="B1:C9"/>
  <sheetViews>
    <sheetView view="pageBreakPreview" zoomScale="200" zoomScaleNormal="178" zoomScaleSheetLayoutView="200" workbookViewId="0">
      <selection sqref="A1:D1"/>
    </sheetView>
  </sheetViews>
  <sheetFormatPr defaultColWidth="9" defaultRowHeight="13.5" x14ac:dyDescent="0.4"/>
  <cols>
    <col min="1" max="1" width="0.375" style="14" customWidth="1"/>
    <col min="2" max="2" width="20.625" style="14" customWidth="1"/>
    <col min="3" max="3" width="10.625" style="50" customWidth="1"/>
    <col min="4" max="4" width="0.375" style="14" customWidth="1"/>
    <col min="5" max="16384" width="9" style="14"/>
  </cols>
  <sheetData>
    <row r="1" spans="2:3" ht="24.75" customHeight="1" x14ac:dyDescent="0.4"/>
    <row r="2" spans="2:3" ht="10.5" customHeight="1" x14ac:dyDescent="0.4">
      <c r="B2" s="272" t="s">
        <v>467</v>
      </c>
      <c r="C2" s="272"/>
    </row>
    <row r="3" spans="2:3" ht="9.75" customHeight="1" x14ac:dyDescent="0.4">
      <c r="B3" s="167" t="s">
        <v>468</v>
      </c>
      <c r="C3" s="168" t="s">
        <v>210</v>
      </c>
    </row>
    <row r="4" spans="2:3" ht="19.149999999999999" customHeight="1" x14ac:dyDescent="0.4">
      <c r="B4" s="169" t="s">
        <v>243</v>
      </c>
      <c r="C4" s="170" t="s">
        <v>360</v>
      </c>
    </row>
    <row r="5" spans="2:3" ht="15" customHeight="1" x14ac:dyDescent="0.4">
      <c r="B5" s="171" t="s">
        <v>469</v>
      </c>
      <c r="C5" s="172">
        <v>0</v>
      </c>
    </row>
    <row r="6" spans="2:3" ht="15" customHeight="1" x14ac:dyDescent="0.4">
      <c r="B6" s="171" t="s">
        <v>470</v>
      </c>
      <c r="C6" s="173">
        <v>1670157742</v>
      </c>
    </row>
    <row r="7" spans="2:3" ht="15" customHeight="1" x14ac:dyDescent="0.4">
      <c r="B7" s="171" t="s">
        <v>471</v>
      </c>
      <c r="C7" s="172">
        <v>0</v>
      </c>
    </row>
    <row r="8" spans="2:3" ht="15" customHeight="1" x14ac:dyDescent="0.4">
      <c r="B8" s="174" t="s">
        <v>223</v>
      </c>
      <c r="C8" s="173">
        <f>SUM(C5:C7)</f>
        <v>1670157742</v>
      </c>
    </row>
    <row r="9" spans="2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workbookViewId="0"/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0" t="s">
        <v>73</v>
      </c>
    </row>
    <row r="2" spans="1:5" ht="21" x14ac:dyDescent="0.15">
      <c r="A2" s="175" t="s">
        <v>74</v>
      </c>
      <c r="B2" s="176"/>
      <c r="C2" s="176"/>
      <c r="D2" s="176"/>
      <c r="E2" s="176"/>
    </row>
    <row r="3" spans="1:5" ht="13.5" x14ac:dyDescent="0.15">
      <c r="A3" s="177" t="s">
        <v>75</v>
      </c>
      <c r="B3" s="176"/>
      <c r="C3" s="176"/>
      <c r="D3" s="176"/>
      <c r="E3" s="176"/>
    </row>
    <row r="4" spans="1:5" ht="13.5" x14ac:dyDescent="0.15">
      <c r="A4" s="177" t="s">
        <v>76</v>
      </c>
      <c r="B4" s="176"/>
      <c r="C4" s="176"/>
      <c r="D4" s="176"/>
      <c r="E4" s="176"/>
    </row>
    <row r="5" spans="1:5" ht="17.100000000000001" customHeight="1" x14ac:dyDescent="0.15">
      <c r="E5" s="9" t="s">
        <v>3</v>
      </c>
    </row>
    <row r="6" spans="1:5" ht="27" customHeight="1" x14ac:dyDescent="0.15">
      <c r="A6" s="184" t="s">
        <v>4</v>
      </c>
      <c r="B6" s="184"/>
      <c r="C6" s="184"/>
      <c r="D6" s="184" t="s">
        <v>5</v>
      </c>
      <c r="E6" s="184"/>
    </row>
    <row r="7" spans="1:5" ht="17.100000000000001" customHeight="1" x14ac:dyDescent="0.15">
      <c r="A7" s="178" t="s">
        <v>77</v>
      </c>
      <c r="B7" s="178"/>
      <c r="C7" s="178"/>
      <c r="D7" s="179">
        <v>34448</v>
      </c>
      <c r="E7" s="180"/>
    </row>
    <row r="8" spans="1:5" ht="17.100000000000001" customHeight="1" x14ac:dyDescent="0.15">
      <c r="A8" s="178" t="s">
        <v>78</v>
      </c>
      <c r="B8" s="178"/>
      <c r="C8" s="178"/>
      <c r="D8" s="179">
        <v>18122</v>
      </c>
      <c r="E8" s="180"/>
    </row>
    <row r="9" spans="1:5" ht="17.100000000000001" customHeight="1" x14ac:dyDescent="0.15">
      <c r="A9" s="178" t="s">
        <v>79</v>
      </c>
      <c r="B9" s="178"/>
      <c r="C9" s="178"/>
      <c r="D9" s="179">
        <v>5575</v>
      </c>
      <c r="E9" s="180"/>
    </row>
    <row r="10" spans="1:5" ht="17.100000000000001" customHeight="1" x14ac:dyDescent="0.15">
      <c r="A10" s="178" t="s">
        <v>80</v>
      </c>
      <c r="B10" s="178"/>
      <c r="C10" s="178"/>
      <c r="D10" s="179">
        <v>4961</v>
      </c>
      <c r="E10" s="180"/>
    </row>
    <row r="11" spans="1:5" ht="17.100000000000001" customHeight="1" x14ac:dyDescent="0.15">
      <c r="A11" s="178" t="s">
        <v>81</v>
      </c>
      <c r="B11" s="178"/>
      <c r="C11" s="178"/>
      <c r="D11" s="179">
        <v>357</v>
      </c>
      <c r="E11" s="180"/>
    </row>
    <row r="12" spans="1:5" ht="17.100000000000001" customHeight="1" x14ac:dyDescent="0.15">
      <c r="A12" s="178" t="s">
        <v>82</v>
      </c>
      <c r="B12" s="178"/>
      <c r="C12" s="178"/>
      <c r="D12" s="179" t="s">
        <v>12</v>
      </c>
      <c r="E12" s="180"/>
    </row>
    <row r="13" spans="1:5" ht="17.100000000000001" customHeight="1" x14ac:dyDescent="0.15">
      <c r="A13" s="178" t="s">
        <v>23</v>
      </c>
      <c r="B13" s="178"/>
      <c r="C13" s="178"/>
      <c r="D13" s="179">
        <v>257</v>
      </c>
      <c r="E13" s="180"/>
    </row>
    <row r="14" spans="1:5" ht="17.100000000000001" customHeight="1" x14ac:dyDescent="0.15">
      <c r="A14" s="178" t="s">
        <v>83</v>
      </c>
      <c r="B14" s="178"/>
      <c r="C14" s="178"/>
      <c r="D14" s="179">
        <v>12053</v>
      </c>
      <c r="E14" s="180"/>
    </row>
    <row r="15" spans="1:5" ht="17.100000000000001" customHeight="1" x14ac:dyDescent="0.15">
      <c r="A15" s="178" t="s">
        <v>84</v>
      </c>
      <c r="B15" s="178"/>
      <c r="C15" s="178"/>
      <c r="D15" s="179">
        <v>4937</v>
      </c>
      <c r="E15" s="180"/>
    </row>
    <row r="16" spans="1:5" ht="17.100000000000001" customHeight="1" x14ac:dyDescent="0.15">
      <c r="A16" s="178" t="s">
        <v>85</v>
      </c>
      <c r="B16" s="178"/>
      <c r="C16" s="178"/>
      <c r="D16" s="179">
        <v>941</v>
      </c>
      <c r="E16" s="180"/>
    </row>
    <row r="17" spans="1:5" ht="17.100000000000001" customHeight="1" x14ac:dyDescent="0.15">
      <c r="A17" s="178" t="s">
        <v>86</v>
      </c>
      <c r="B17" s="178"/>
      <c r="C17" s="178"/>
      <c r="D17" s="179">
        <v>6175</v>
      </c>
      <c r="E17" s="180"/>
    </row>
    <row r="18" spans="1:5" ht="17.100000000000001" customHeight="1" x14ac:dyDescent="0.15">
      <c r="A18" s="178" t="s">
        <v>23</v>
      </c>
      <c r="B18" s="178"/>
      <c r="C18" s="178"/>
      <c r="D18" s="179" t="s">
        <v>12</v>
      </c>
      <c r="E18" s="180"/>
    </row>
    <row r="19" spans="1:5" ht="17.100000000000001" customHeight="1" x14ac:dyDescent="0.15">
      <c r="A19" s="178" t="s">
        <v>87</v>
      </c>
      <c r="B19" s="178"/>
      <c r="C19" s="178"/>
      <c r="D19" s="179">
        <v>494</v>
      </c>
      <c r="E19" s="180"/>
    </row>
    <row r="20" spans="1:5" ht="17.100000000000001" customHeight="1" x14ac:dyDescent="0.15">
      <c r="A20" s="178" t="s">
        <v>88</v>
      </c>
      <c r="B20" s="178"/>
      <c r="C20" s="178"/>
      <c r="D20" s="179">
        <v>212</v>
      </c>
      <c r="E20" s="180"/>
    </row>
    <row r="21" spans="1:5" ht="17.100000000000001" customHeight="1" x14ac:dyDescent="0.15">
      <c r="A21" s="178" t="s">
        <v>89</v>
      </c>
      <c r="B21" s="178"/>
      <c r="C21" s="178"/>
      <c r="D21" s="179" t="s">
        <v>12</v>
      </c>
      <c r="E21" s="180"/>
    </row>
    <row r="22" spans="1:5" ht="17.100000000000001" customHeight="1" x14ac:dyDescent="0.15">
      <c r="A22" s="178" t="s">
        <v>23</v>
      </c>
      <c r="B22" s="178"/>
      <c r="C22" s="178"/>
      <c r="D22" s="179">
        <v>282</v>
      </c>
      <c r="E22" s="180"/>
    </row>
    <row r="23" spans="1:5" ht="17.100000000000001" customHeight="1" x14ac:dyDescent="0.15">
      <c r="A23" s="178" t="s">
        <v>90</v>
      </c>
      <c r="B23" s="178"/>
      <c r="C23" s="178"/>
      <c r="D23" s="179">
        <v>16325</v>
      </c>
      <c r="E23" s="180"/>
    </row>
    <row r="24" spans="1:5" ht="17.100000000000001" customHeight="1" x14ac:dyDescent="0.15">
      <c r="A24" s="178" t="s">
        <v>91</v>
      </c>
      <c r="B24" s="178"/>
      <c r="C24" s="178"/>
      <c r="D24" s="179">
        <v>7851</v>
      </c>
      <c r="E24" s="180"/>
    </row>
    <row r="25" spans="1:5" ht="17.100000000000001" customHeight="1" x14ac:dyDescent="0.15">
      <c r="A25" s="178" t="s">
        <v>92</v>
      </c>
      <c r="B25" s="178"/>
      <c r="C25" s="178"/>
      <c r="D25" s="179">
        <v>5761</v>
      </c>
      <c r="E25" s="180"/>
    </row>
    <row r="26" spans="1:5" ht="17.100000000000001" customHeight="1" x14ac:dyDescent="0.15">
      <c r="A26" s="178" t="s">
        <v>93</v>
      </c>
      <c r="B26" s="178"/>
      <c r="C26" s="178"/>
      <c r="D26" s="179">
        <v>2400</v>
      </c>
      <c r="E26" s="180"/>
    </row>
    <row r="27" spans="1:5" ht="17.100000000000001" customHeight="1" x14ac:dyDescent="0.15">
      <c r="A27" s="178" t="s">
        <v>31</v>
      </c>
      <c r="B27" s="178"/>
      <c r="C27" s="178"/>
      <c r="D27" s="179">
        <v>313</v>
      </c>
      <c r="E27" s="180"/>
    </row>
    <row r="28" spans="1:5" ht="17.100000000000001" customHeight="1" x14ac:dyDescent="0.15">
      <c r="A28" s="178" t="s">
        <v>94</v>
      </c>
      <c r="B28" s="178"/>
      <c r="C28" s="178"/>
      <c r="D28" s="179">
        <v>1610</v>
      </c>
      <c r="E28" s="180"/>
    </row>
    <row r="29" spans="1:5" ht="17.100000000000001" customHeight="1" x14ac:dyDescent="0.15">
      <c r="A29" s="178" t="s">
        <v>95</v>
      </c>
      <c r="B29" s="178"/>
      <c r="C29" s="178"/>
      <c r="D29" s="179">
        <v>371</v>
      </c>
      <c r="E29" s="180"/>
    </row>
    <row r="30" spans="1:5" ht="17.100000000000001" customHeight="1" x14ac:dyDescent="0.15">
      <c r="A30" s="178" t="s">
        <v>50</v>
      </c>
      <c r="B30" s="178"/>
      <c r="C30" s="178"/>
      <c r="D30" s="179">
        <v>1239</v>
      </c>
      <c r="E30" s="180"/>
    </row>
    <row r="31" spans="1:5" ht="17.100000000000001" customHeight="1" x14ac:dyDescent="0.15">
      <c r="A31" s="181" t="s">
        <v>96</v>
      </c>
      <c r="B31" s="181"/>
      <c r="C31" s="181"/>
      <c r="D31" s="182">
        <v>32837</v>
      </c>
      <c r="E31" s="183"/>
    </row>
    <row r="32" spans="1:5" ht="17.100000000000001" customHeight="1" x14ac:dyDescent="0.15">
      <c r="A32" s="178" t="s">
        <v>97</v>
      </c>
      <c r="B32" s="178"/>
      <c r="C32" s="178"/>
      <c r="D32" s="179">
        <v>36</v>
      </c>
      <c r="E32" s="180"/>
    </row>
    <row r="33" spans="1:5" ht="17.100000000000001" customHeight="1" x14ac:dyDescent="0.15">
      <c r="A33" s="178" t="s">
        <v>98</v>
      </c>
      <c r="B33" s="178"/>
      <c r="C33" s="178"/>
      <c r="D33" s="179">
        <v>21</v>
      </c>
      <c r="E33" s="180"/>
    </row>
    <row r="34" spans="1:5" ht="17.100000000000001" customHeight="1" x14ac:dyDescent="0.15">
      <c r="A34" s="178" t="s">
        <v>99</v>
      </c>
      <c r="B34" s="178"/>
      <c r="C34" s="178"/>
      <c r="D34" s="179">
        <v>15</v>
      </c>
      <c r="E34" s="180"/>
    </row>
    <row r="35" spans="1:5" ht="17.100000000000001" customHeight="1" x14ac:dyDescent="0.15">
      <c r="A35" s="178" t="s">
        <v>100</v>
      </c>
      <c r="B35" s="178"/>
      <c r="C35" s="178"/>
      <c r="D35" s="179" t="s">
        <v>12</v>
      </c>
      <c r="E35" s="180"/>
    </row>
    <row r="36" spans="1:5" ht="17.100000000000001" customHeight="1" x14ac:dyDescent="0.15">
      <c r="A36" s="178" t="s">
        <v>101</v>
      </c>
      <c r="B36" s="178"/>
      <c r="C36" s="178"/>
      <c r="D36" s="179" t="s">
        <v>12</v>
      </c>
      <c r="E36" s="180"/>
    </row>
    <row r="37" spans="1:5" ht="17.100000000000001" customHeight="1" x14ac:dyDescent="0.15">
      <c r="A37" s="178" t="s">
        <v>50</v>
      </c>
      <c r="B37" s="178"/>
      <c r="C37" s="178"/>
      <c r="D37" s="179" t="s">
        <v>12</v>
      </c>
      <c r="E37" s="180"/>
    </row>
    <row r="38" spans="1:5" ht="17.100000000000001" customHeight="1" x14ac:dyDescent="0.15">
      <c r="A38" s="178" t="s">
        <v>102</v>
      </c>
      <c r="B38" s="178"/>
      <c r="C38" s="178"/>
      <c r="D38" s="179">
        <v>19</v>
      </c>
      <c r="E38" s="180"/>
    </row>
    <row r="39" spans="1:5" ht="17.100000000000001" customHeight="1" x14ac:dyDescent="0.15">
      <c r="A39" s="178" t="s">
        <v>103</v>
      </c>
      <c r="B39" s="178"/>
      <c r="C39" s="178"/>
      <c r="D39" s="179">
        <v>19</v>
      </c>
      <c r="E39" s="180"/>
    </row>
    <row r="40" spans="1:5" ht="17.100000000000001" customHeight="1" x14ac:dyDescent="0.15">
      <c r="A40" s="178" t="s">
        <v>50</v>
      </c>
      <c r="B40" s="178"/>
      <c r="C40" s="178"/>
      <c r="D40" s="179" t="s">
        <v>12</v>
      </c>
      <c r="E40" s="180"/>
    </row>
    <row r="41" spans="1:5" ht="17.100000000000001" customHeight="1" x14ac:dyDescent="0.15">
      <c r="A41" s="181" t="s">
        <v>104</v>
      </c>
      <c r="B41" s="181"/>
      <c r="C41" s="181"/>
      <c r="D41" s="182">
        <v>32854</v>
      </c>
      <c r="E41" s="183"/>
    </row>
    <row r="42" spans="1:5" ht="17.100000000000001" customHeight="1" x14ac:dyDescent="0.15">
      <c r="A42" s="2"/>
      <c r="B42" s="2"/>
      <c r="C42" s="2"/>
      <c r="D42" s="2"/>
      <c r="E42" s="2"/>
    </row>
    <row r="43" spans="1:5" x14ac:dyDescent="0.15">
      <c r="A43" s="11"/>
    </row>
    <row r="44" spans="1:5" x14ac:dyDescent="0.15">
      <c r="A44" s="11"/>
    </row>
    <row r="45" spans="1:5" x14ac:dyDescent="0.15">
      <c r="A45" s="11"/>
    </row>
  </sheetData>
  <mergeCells count="75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40:C40"/>
    <mergeCell ref="D40:E40"/>
    <mergeCell ref="A41:C41"/>
    <mergeCell ref="D41:E41"/>
    <mergeCell ref="A37:C37"/>
    <mergeCell ref="D37:E37"/>
    <mergeCell ref="A38:C38"/>
    <mergeCell ref="D38:E38"/>
    <mergeCell ref="A39:C39"/>
    <mergeCell ref="D39:E39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7"/>
  <sheetViews>
    <sheetView workbookViewId="0"/>
  </sheetViews>
  <sheetFormatPr defaultColWidth="8.875" defaultRowHeight="11.25" x14ac:dyDescent="0.15"/>
  <cols>
    <col min="1" max="1" width="30.875" style="12" customWidth="1"/>
    <col min="2" max="7" width="18.875" style="12" customWidth="1"/>
    <col min="8" max="16384" width="8.875" style="12"/>
  </cols>
  <sheetData>
    <row r="1" spans="1:5" ht="17.100000000000001" customHeight="1" x14ac:dyDescent="0.15">
      <c r="E1" s="10" t="s">
        <v>105</v>
      </c>
    </row>
    <row r="2" spans="1:5" ht="21" x14ac:dyDescent="0.15">
      <c r="A2" s="175" t="s">
        <v>106</v>
      </c>
      <c r="B2" s="176"/>
      <c r="C2" s="176"/>
      <c r="D2" s="176"/>
      <c r="E2" s="176"/>
    </row>
    <row r="3" spans="1:5" ht="13.5" x14ac:dyDescent="0.15">
      <c r="A3" s="177" t="s">
        <v>75</v>
      </c>
      <c r="B3" s="176"/>
      <c r="C3" s="176"/>
      <c r="D3" s="176"/>
      <c r="E3" s="176"/>
    </row>
    <row r="4" spans="1:5" ht="13.5" x14ac:dyDescent="0.15">
      <c r="A4" s="177" t="s">
        <v>76</v>
      </c>
      <c r="B4" s="176"/>
      <c r="C4" s="176"/>
      <c r="D4" s="176"/>
      <c r="E4" s="176"/>
    </row>
    <row r="5" spans="1:5" ht="17.100000000000001" customHeight="1" x14ac:dyDescent="0.15">
      <c r="E5" s="9" t="s">
        <v>3</v>
      </c>
    </row>
    <row r="6" spans="1:5" ht="13.5" x14ac:dyDescent="0.15">
      <c r="A6" s="185" t="s">
        <v>4</v>
      </c>
      <c r="B6" s="185" t="s">
        <v>107</v>
      </c>
      <c r="C6" s="186"/>
      <c r="D6" s="186"/>
      <c r="E6" s="187"/>
    </row>
    <row r="7" spans="1:5" ht="27" customHeight="1" x14ac:dyDescent="0.15">
      <c r="A7" s="184"/>
      <c r="B7" s="184"/>
      <c r="C7" s="13" t="s">
        <v>108</v>
      </c>
      <c r="D7" s="13" t="s">
        <v>109</v>
      </c>
      <c r="E7" s="5"/>
    </row>
    <row r="8" spans="1:5" ht="17.100000000000001" customHeight="1" x14ac:dyDescent="0.15">
      <c r="A8" s="1" t="s">
        <v>110</v>
      </c>
      <c r="B8" s="6">
        <v>88347</v>
      </c>
      <c r="C8" s="6">
        <v>135693</v>
      </c>
      <c r="D8" s="6">
        <v>-47346</v>
      </c>
      <c r="E8" s="8"/>
    </row>
    <row r="9" spans="1:5" ht="17.100000000000001" customHeight="1" x14ac:dyDescent="0.15">
      <c r="A9" s="3" t="s">
        <v>111</v>
      </c>
      <c r="B9" s="7">
        <v>-32854</v>
      </c>
      <c r="C9" s="4"/>
      <c r="D9" s="7">
        <v>-32854</v>
      </c>
      <c r="E9" s="4"/>
    </row>
    <row r="10" spans="1:5" ht="17.100000000000001" customHeight="1" x14ac:dyDescent="0.15">
      <c r="A10" s="3" t="s">
        <v>112</v>
      </c>
      <c r="B10" s="7">
        <v>30276</v>
      </c>
      <c r="C10" s="4"/>
      <c r="D10" s="7">
        <v>30276</v>
      </c>
      <c r="E10" s="4"/>
    </row>
    <row r="11" spans="1:5" ht="17.100000000000001" customHeight="1" x14ac:dyDescent="0.15">
      <c r="A11" s="3" t="s">
        <v>113</v>
      </c>
      <c r="B11" s="7">
        <v>19769</v>
      </c>
      <c r="C11" s="4"/>
      <c r="D11" s="7">
        <v>19769</v>
      </c>
      <c r="E11" s="4"/>
    </row>
    <row r="12" spans="1:5" ht="17.100000000000001" customHeight="1" x14ac:dyDescent="0.15">
      <c r="A12" s="3" t="s">
        <v>114</v>
      </c>
      <c r="B12" s="7">
        <v>10507</v>
      </c>
      <c r="C12" s="4"/>
      <c r="D12" s="7">
        <v>10507</v>
      </c>
      <c r="E12" s="4"/>
    </row>
    <row r="13" spans="1:5" ht="17.100000000000001" customHeight="1" x14ac:dyDescent="0.15">
      <c r="A13" s="1" t="s">
        <v>115</v>
      </c>
      <c r="B13" s="6">
        <v>-2578</v>
      </c>
      <c r="C13" s="8"/>
      <c r="D13" s="6">
        <v>-2578</v>
      </c>
      <c r="E13" s="8"/>
    </row>
    <row r="14" spans="1:5" ht="17.100000000000001" customHeight="1" x14ac:dyDescent="0.15">
      <c r="A14" s="3" t="s">
        <v>116</v>
      </c>
      <c r="B14" s="4"/>
      <c r="C14" s="7">
        <v>-3814</v>
      </c>
      <c r="D14" s="7">
        <v>3814</v>
      </c>
      <c r="E14" s="4"/>
    </row>
    <row r="15" spans="1:5" ht="17.100000000000001" customHeight="1" x14ac:dyDescent="0.15">
      <c r="A15" s="3" t="s">
        <v>117</v>
      </c>
      <c r="B15" s="4"/>
      <c r="C15" s="7">
        <v>1591</v>
      </c>
      <c r="D15" s="7">
        <v>-1591</v>
      </c>
      <c r="E15" s="4"/>
    </row>
    <row r="16" spans="1:5" ht="17.100000000000001" customHeight="1" x14ac:dyDescent="0.15">
      <c r="A16" s="3" t="s">
        <v>118</v>
      </c>
      <c r="B16" s="4"/>
      <c r="C16" s="7">
        <v>-6224</v>
      </c>
      <c r="D16" s="7">
        <v>6224</v>
      </c>
      <c r="E16" s="4"/>
    </row>
    <row r="17" spans="1:5" ht="17.100000000000001" customHeight="1" x14ac:dyDescent="0.15">
      <c r="A17" s="3" t="s">
        <v>119</v>
      </c>
      <c r="B17" s="4"/>
      <c r="C17" s="7">
        <v>2254</v>
      </c>
      <c r="D17" s="7">
        <v>-2254</v>
      </c>
      <c r="E17" s="4"/>
    </row>
    <row r="18" spans="1:5" ht="17.100000000000001" customHeight="1" x14ac:dyDescent="0.15">
      <c r="A18" s="3" t="s">
        <v>120</v>
      </c>
      <c r="B18" s="4"/>
      <c r="C18" s="7">
        <v>-1436</v>
      </c>
      <c r="D18" s="7">
        <v>1436</v>
      </c>
      <c r="E18" s="4"/>
    </row>
    <row r="19" spans="1:5" ht="17.100000000000001" customHeight="1" x14ac:dyDescent="0.15">
      <c r="A19" s="3" t="s">
        <v>121</v>
      </c>
      <c r="B19" s="7" t="s">
        <v>12</v>
      </c>
      <c r="C19" s="7" t="s">
        <v>12</v>
      </c>
      <c r="D19" s="4"/>
      <c r="E19" s="4"/>
    </row>
    <row r="20" spans="1:5" ht="17.100000000000001" customHeight="1" x14ac:dyDescent="0.15">
      <c r="A20" s="3" t="s">
        <v>122</v>
      </c>
      <c r="B20" s="7">
        <v>2912</v>
      </c>
      <c r="C20" s="7">
        <v>2912</v>
      </c>
      <c r="D20" s="4"/>
      <c r="E20" s="4"/>
    </row>
    <row r="21" spans="1:5" ht="17.100000000000001" customHeight="1" x14ac:dyDescent="0.15">
      <c r="A21" s="3" t="s">
        <v>123</v>
      </c>
      <c r="B21" s="7" t="s">
        <v>12</v>
      </c>
      <c r="C21" s="7" t="s">
        <v>12</v>
      </c>
      <c r="D21" s="7" t="s">
        <v>12</v>
      </c>
      <c r="E21" s="4"/>
    </row>
    <row r="22" spans="1:5" ht="17.100000000000001" customHeight="1" x14ac:dyDescent="0.15">
      <c r="A22" s="1" t="s">
        <v>124</v>
      </c>
      <c r="B22" s="6">
        <v>334</v>
      </c>
      <c r="C22" s="6">
        <v>-902</v>
      </c>
      <c r="D22" s="6">
        <v>1237</v>
      </c>
      <c r="E22" s="8"/>
    </row>
    <row r="23" spans="1:5" ht="17.100000000000001" customHeight="1" x14ac:dyDescent="0.15">
      <c r="A23" s="1" t="s">
        <v>125</v>
      </c>
      <c r="B23" s="6">
        <v>88681</v>
      </c>
      <c r="C23" s="6">
        <v>134791</v>
      </c>
      <c r="D23" s="6">
        <v>-46109</v>
      </c>
      <c r="E23" s="8"/>
    </row>
    <row r="24" spans="1:5" ht="17.100000000000001" customHeight="1" x14ac:dyDescent="0.15">
      <c r="A24" s="2"/>
      <c r="B24" s="2"/>
      <c r="C24" s="2"/>
      <c r="D24" s="2"/>
      <c r="E24" s="2"/>
    </row>
    <row r="25" spans="1:5" x14ac:dyDescent="0.15">
      <c r="A25" s="11"/>
    </row>
    <row r="26" spans="1:5" x14ac:dyDescent="0.15">
      <c r="A26" s="11"/>
    </row>
    <row r="27" spans="1:5" x14ac:dyDescent="0.15">
      <c r="A27" s="11"/>
    </row>
  </sheetData>
  <mergeCells count="6">
    <mergeCell ref="A2:E2"/>
    <mergeCell ref="A3:E3"/>
    <mergeCell ref="A4:E4"/>
    <mergeCell ref="A6:A7"/>
    <mergeCell ref="B6:B7"/>
    <mergeCell ref="C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0" t="s">
        <v>126</v>
      </c>
    </row>
    <row r="2" spans="1:5" ht="21" x14ac:dyDescent="0.15">
      <c r="A2" s="175" t="s">
        <v>127</v>
      </c>
      <c r="B2" s="176"/>
      <c r="C2" s="176"/>
      <c r="D2" s="176"/>
      <c r="E2" s="176"/>
    </row>
    <row r="3" spans="1:5" ht="13.5" x14ac:dyDescent="0.15">
      <c r="A3" s="177" t="s">
        <v>75</v>
      </c>
      <c r="B3" s="176"/>
      <c r="C3" s="176"/>
      <c r="D3" s="176"/>
      <c r="E3" s="176"/>
    </row>
    <row r="4" spans="1:5" ht="13.5" x14ac:dyDescent="0.15">
      <c r="A4" s="177" t="s">
        <v>76</v>
      </c>
      <c r="B4" s="176"/>
      <c r="C4" s="176"/>
      <c r="D4" s="176"/>
      <c r="E4" s="176"/>
    </row>
    <row r="5" spans="1:5" ht="17.100000000000001" customHeight="1" x14ac:dyDescent="0.15">
      <c r="E5" s="9" t="s">
        <v>3</v>
      </c>
    </row>
    <row r="6" spans="1:5" ht="27" customHeight="1" x14ac:dyDescent="0.15">
      <c r="A6" s="184" t="s">
        <v>4</v>
      </c>
      <c r="B6" s="184"/>
      <c r="C6" s="184"/>
      <c r="D6" s="184" t="s">
        <v>5</v>
      </c>
      <c r="E6" s="184"/>
    </row>
    <row r="7" spans="1:5" ht="17.100000000000001" customHeight="1" x14ac:dyDescent="0.15">
      <c r="A7" s="178" t="s">
        <v>128</v>
      </c>
      <c r="B7" s="178"/>
      <c r="C7" s="178"/>
      <c r="D7" s="180"/>
      <c r="E7" s="180"/>
    </row>
    <row r="8" spans="1:5" ht="17.100000000000001" customHeight="1" x14ac:dyDescent="0.15">
      <c r="A8" s="178" t="s">
        <v>129</v>
      </c>
      <c r="B8" s="178"/>
      <c r="C8" s="178"/>
      <c r="D8" s="179">
        <v>28244</v>
      </c>
      <c r="E8" s="180"/>
    </row>
    <row r="9" spans="1:5" ht="17.100000000000001" customHeight="1" x14ac:dyDescent="0.15">
      <c r="A9" s="178" t="s">
        <v>130</v>
      </c>
      <c r="B9" s="178"/>
      <c r="C9" s="178"/>
      <c r="D9" s="179">
        <v>11918</v>
      </c>
      <c r="E9" s="180"/>
    </row>
    <row r="10" spans="1:5" ht="17.100000000000001" customHeight="1" x14ac:dyDescent="0.15">
      <c r="A10" s="178" t="s">
        <v>131</v>
      </c>
      <c r="B10" s="178"/>
      <c r="C10" s="178"/>
      <c r="D10" s="179">
        <v>5589</v>
      </c>
      <c r="E10" s="180"/>
    </row>
    <row r="11" spans="1:5" ht="17.100000000000001" customHeight="1" x14ac:dyDescent="0.15">
      <c r="A11" s="178" t="s">
        <v>132</v>
      </c>
      <c r="B11" s="178"/>
      <c r="C11" s="178"/>
      <c r="D11" s="179">
        <v>5878</v>
      </c>
      <c r="E11" s="180"/>
    </row>
    <row r="12" spans="1:5" ht="17.100000000000001" customHeight="1" x14ac:dyDescent="0.15">
      <c r="A12" s="178" t="s">
        <v>133</v>
      </c>
      <c r="B12" s="178"/>
      <c r="C12" s="178"/>
      <c r="D12" s="179">
        <v>212</v>
      </c>
      <c r="E12" s="180"/>
    </row>
    <row r="13" spans="1:5" ht="17.100000000000001" customHeight="1" x14ac:dyDescent="0.15">
      <c r="A13" s="178" t="s">
        <v>134</v>
      </c>
      <c r="B13" s="178"/>
      <c r="C13" s="178"/>
      <c r="D13" s="179">
        <v>239</v>
      </c>
      <c r="E13" s="180"/>
    </row>
    <row r="14" spans="1:5" ht="17.100000000000001" customHeight="1" x14ac:dyDescent="0.15">
      <c r="A14" s="178" t="s">
        <v>135</v>
      </c>
      <c r="B14" s="178"/>
      <c r="C14" s="178"/>
      <c r="D14" s="179">
        <v>16325</v>
      </c>
      <c r="E14" s="180"/>
    </row>
    <row r="15" spans="1:5" ht="17.100000000000001" customHeight="1" x14ac:dyDescent="0.15">
      <c r="A15" s="178" t="s">
        <v>136</v>
      </c>
      <c r="B15" s="178"/>
      <c r="C15" s="178"/>
      <c r="D15" s="179">
        <v>7851</v>
      </c>
      <c r="E15" s="180"/>
    </row>
    <row r="16" spans="1:5" ht="17.100000000000001" customHeight="1" x14ac:dyDescent="0.15">
      <c r="A16" s="178" t="s">
        <v>137</v>
      </c>
      <c r="B16" s="178"/>
      <c r="C16" s="178"/>
      <c r="D16" s="179">
        <v>5761</v>
      </c>
      <c r="E16" s="180"/>
    </row>
    <row r="17" spans="1:5" ht="17.100000000000001" customHeight="1" x14ac:dyDescent="0.15">
      <c r="A17" s="178" t="s">
        <v>138</v>
      </c>
      <c r="B17" s="178"/>
      <c r="C17" s="178"/>
      <c r="D17" s="179">
        <v>2400</v>
      </c>
      <c r="E17" s="180"/>
    </row>
    <row r="18" spans="1:5" ht="17.100000000000001" customHeight="1" x14ac:dyDescent="0.15">
      <c r="A18" s="178" t="s">
        <v>134</v>
      </c>
      <c r="B18" s="178"/>
      <c r="C18" s="178"/>
      <c r="D18" s="179">
        <v>313</v>
      </c>
      <c r="E18" s="180"/>
    </row>
    <row r="19" spans="1:5" ht="17.100000000000001" customHeight="1" x14ac:dyDescent="0.15">
      <c r="A19" s="178" t="s">
        <v>139</v>
      </c>
      <c r="B19" s="178"/>
      <c r="C19" s="178"/>
      <c r="D19" s="179">
        <v>30841</v>
      </c>
      <c r="E19" s="180"/>
    </row>
    <row r="20" spans="1:5" ht="17.100000000000001" customHeight="1" x14ac:dyDescent="0.15">
      <c r="A20" s="178" t="s">
        <v>140</v>
      </c>
      <c r="B20" s="178"/>
      <c r="C20" s="178"/>
      <c r="D20" s="179">
        <v>20462</v>
      </c>
      <c r="E20" s="180"/>
    </row>
    <row r="21" spans="1:5" ht="17.100000000000001" customHeight="1" x14ac:dyDescent="0.15">
      <c r="A21" s="178" t="s">
        <v>141</v>
      </c>
      <c r="B21" s="178"/>
      <c r="C21" s="178"/>
      <c r="D21" s="179">
        <v>9267</v>
      </c>
      <c r="E21" s="180"/>
    </row>
    <row r="22" spans="1:5" ht="17.100000000000001" customHeight="1" x14ac:dyDescent="0.15">
      <c r="A22" s="178" t="s">
        <v>142</v>
      </c>
      <c r="B22" s="178"/>
      <c r="C22" s="178"/>
      <c r="D22" s="179">
        <v>372</v>
      </c>
      <c r="E22" s="180"/>
    </row>
    <row r="23" spans="1:5" ht="17.100000000000001" customHeight="1" x14ac:dyDescent="0.15">
      <c r="A23" s="178" t="s">
        <v>143</v>
      </c>
      <c r="B23" s="178"/>
      <c r="C23" s="178"/>
      <c r="D23" s="179">
        <v>740</v>
      </c>
      <c r="E23" s="180"/>
    </row>
    <row r="24" spans="1:5" ht="17.100000000000001" customHeight="1" x14ac:dyDescent="0.15">
      <c r="A24" s="178" t="s">
        <v>144</v>
      </c>
      <c r="B24" s="178"/>
      <c r="C24" s="178"/>
      <c r="D24" s="179">
        <v>21</v>
      </c>
      <c r="E24" s="180"/>
    </row>
    <row r="25" spans="1:5" ht="17.100000000000001" customHeight="1" x14ac:dyDescent="0.15">
      <c r="A25" s="178" t="s">
        <v>145</v>
      </c>
      <c r="B25" s="178"/>
      <c r="C25" s="178"/>
      <c r="D25" s="179">
        <v>21</v>
      </c>
      <c r="E25" s="180"/>
    </row>
    <row r="26" spans="1:5" ht="17.100000000000001" customHeight="1" x14ac:dyDescent="0.15">
      <c r="A26" s="178" t="s">
        <v>146</v>
      </c>
      <c r="B26" s="178"/>
      <c r="C26" s="178"/>
      <c r="D26" s="179" t="s">
        <v>12</v>
      </c>
      <c r="E26" s="180"/>
    </row>
    <row r="27" spans="1:5" ht="17.100000000000001" customHeight="1" x14ac:dyDescent="0.15">
      <c r="A27" s="178" t="s">
        <v>147</v>
      </c>
      <c r="B27" s="178"/>
      <c r="C27" s="178"/>
      <c r="D27" s="179">
        <v>28</v>
      </c>
      <c r="E27" s="180"/>
    </row>
    <row r="28" spans="1:5" ht="17.100000000000001" customHeight="1" x14ac:dyDescent="0.15">
      <c r="A28" s="181" t="s">
        <v>148</v>
      </c>
      <c r="B28" s="181"/>
      <c r="C28" s="181"/>
      <c r="D28" s="182">
        <v>2604</v>
      </c>
      <c r="E28" s="183"/>
    </row>
    <row r="29" spans="1:5" ht="17.100000000000001" customHeight="1" x14ac:dyDescent="0.15">
      <c r="A29" s="178" t="s">
        <v>149</v>
      </c>
      <c r="B29" s="178"/>
      <c r="C29" s="178"/>
      <c r="D29" s="180"/>
      <c r="E29" s="180"/>
    </row>
    <row r="30" spans="1:5" ht="17.100000000000001" customHeight="1" x14ac:dyDescent="0.15">
      <c r="A30" s="178" t="s">
        <v>150</v>
      </c>
      <c r="B30" s="178"/>
      <c r="C30" s="178"/>
      <c r="D30" s="179">
        <v>3846</v>
      </c>
      <c r="E30" s="180"/>
    </row>
    <row r="31" spans="1:5" ht="17.100000000000001" customHeight="1" x14ac:dyDescent="0.15">
      <c r="A31" s="178" t="s">
        <v>151</v>
      </c>
      <c r="B31" s="178"/>
      <c r="C31" s="178"/>
      <c r="D31" s="179">
        <v>1591</v>
      </c>
      <c r="E31" s="180"/>
    </row>
    <row r="32" spans="1:5" ht="17.100000000000001" customHeight="1" x14ac:dyDescent="0.15">
      <c r="A32" s="178" t="s">
        <v>152</v>
      </c>
      <c r="B32" s="178"/>
      <c r="C32" s="178"/>
      <c r="D32" s="179">
        <v>1637</v>
      </c>
      <c r="E32" s="180"/>
    </row>
    <row r="33" spans="1:5" ht="17.100000000000001" customHeight="1" x14ac:dyDescent="0.15">
      <c r="A33" s="178" t="s">
        <v>153</v>
      </c>
      <c r="B33" s="178"/>
      <c r="C33" s="178"/>
      <c r="D33" s="179">
        <v>81</v>
      </c>
      <c r="E33" s="180"/>
    </row>
    <row r="34" spans="1:5" ht="17.100000000000001" customHeight="1" x14ac:dyDescent="0.15">
      <c r="A34" s="178" t="s">
        <v>154</v>
      </c>
      <c r="B34" s="178"/>
      <c r="C34" s="178"/>
      <c r="D34" s="179">
        <v>536</v>
      </c>
      <c r="E34" s="180"/>
    </row>
    <row r="35" spans="1:5" ht="17.100000000000001" customHeight="1" x14ac:dyDescent="0.15">
      <c r="A35" s="178" t="s">
        <v>146</v>
      </c>
      <c r="B35" s="178"/>
      <c r="C35" s="178"/>
      <c r="D35" s="179" t="s">
        <v>12</v>
      </c>
      <c r="E35" s="180"/>
    </row>
    <row r="36" spans="1:5" ht="17.100000000000001" customHeight="1" x14ac:dyDescent="0.15">
      <c r="A36" s="178" t="s">
        <v>155</v>
      </c>
      <c r="B36" s="178"/>
      <c r="C36" s="178"/>
      <c r="D36" s="179">
        <v>2684</v>
      </c>
      <c r="E36" s="180"/>
    </row>
    <row r="37" spans="1:5" ht="17.100000000000001" customHeight="1" x14ac:dyDescent="0.15">
      <c r="A37" s="178" t="s">
        <v>141</v>
      </c>
      <c r="B37" s="178"/>
      <c r="C37" s="178"/>
      <c r="D37" s="179">
        <v>1213</v>
      </c>
      <c r="E37" s="180"/>
    </row>
    <row r="38" spans="1:5" ht="17.100000000000001" customHeight="1" x14ac:dyDescent="0.15">
      <c r="A38" s="178" t="s">
        <v>156</v>
      </c>
      <c r="B38" s="178"/>
      <c r="C38" s="178"/>
      <c r="D38" s="179">
        <v>848</v>
      </c>
      <c r="E38" s="180"/>
    </row>
    <row r="39" spans="1:5" ht="17.100000000000001" customHeight="1" x14ac:dyDescent="0.15">
      <c r="A39" s="178" t="s">
        <v>157</v>
      </c>
      <c r="B39" s="178"/>
      <c r="C39" s="178"/>
      <c r="D39" s="179">
        <v>571</v>
      </c>
      <c r="E39" s="180"/>
    </row>
    <row r="40" spans="1:5" ht="17.100000000000001" customHeight="1" x14ac:dyDescent="0.15">
      <c r="A40" s="178" t="s">
        <v>158</v>
      </c>
      <c r="B40" s="178"/>
      <c r="C40" s="178"/>
      <c r="D40" s="179">
        <v>53</v>
      </c>
      <c r="E40" s="180"/>
    </row>
    <row r="41" spans="1:5" ht="17.100000000000001" customHeight="1" x14ac:dyDescent="0.15">
      <c r="A41" s="178" t="s">
        <v>143</v>
      </c>
      <c r="B41" s="178"/>
      <c r="C41" s="178"/>
      <c r="D41" s="179" t="s">
        <v>12</v>
      </c>
      <c r="E41" s="180"/>
    </row>
    <row r="42" spans="1:5" ht="17.100000000000001" customHeight="1" x14ac:dyDescent="0.15">
      <c r="A42" s="181" t="s">
        <v>159</v>
      </c>
      <c r="B42" s="181"/>
      <c r="C42" s="181"/>
      <c r="D42" s="182">
        <v>-1161</v>
      </c>
      <c r="E42" s="183"/>
    </row>
    <row r="43" spans="1:5" ht="17.100000000000001" customHeight="1" x14ac:dyDescent="0.15">
      <c r="A43" s="178" t="s">
        <v>160</v>
      </c>
      <c r="B43" s="178"/>
      <c r="C43" s="178"/>
      <c r="D43" s="180"/>
      <c r="E43" s="180"/>
    </row>
    <row r="44" spans="1:5" ht="17.100000000000001" customHeight="1" x14ac:dyDescent="0.15">
      <c r="A44" s="178" t="s">
        <v>161</v>
      </c>
      <c r="B44" s="178"/>
      <c r="C44" s="178"/>
      <c r="D44" s="179">
        <v>3706</v>
      </c>
      <c r="E44" s="180"/>
    </row>
    <row r="45" spans="1:5" ht="17.100000000000001" customHeight="1" x14ac:dyDescent="0.15">
      <c r="A45" s="178" t="s">
        <v>162</v>
      </c>
      <c r="B45" s="178"/>
      <c r="C45" s="178"/>
      <c r="D45" s="179">
        <v>3583</v>
      </c>
      <c r="E45" s="180"/>
    </row>
    <row r="46" spans="1:5" ht="17.100000000000001" customHeight="1" x14ac:dyDescent="0.15">
      <c r="A46" s="178" t="s">
        <v>146</v>
      </c>
      <c r="B46" s="178"/>
      <c r="C46" s="178"/>
      <c r="D46" s="179">
        <v>123</v>
      </c>
      <c r="E46" s="180"/>
    </row>
    <row r="47" spans="1:5" ht="17.100000000000001" customHeight="1" x14ac:dyDescent="0.15">
      <c r="A47" s="178" t="s">
        <v>163</v>
      </c>
      <c r="B47" s="178"/>
      <c r="C47" s="178"/>
      <c r="D47" s="179">
        <v>2660</v>
      </c>
      <c r="E47" s="180"/>
    </row>
    <row r="48" spans="1:5" ht="17.100000000000001" customHeight="1" x14ac:dyDescent="0.15">
      <c r="A48" s="178" t="s">
        <v>164</v>
      </c>
      <c r="B48" s="178"/>
      <c r="C48" s="178"/>
      <c r="D48" s="179">
        <v>2660</v>
      </c>
      <c r="E48" s="180"/>
    </row>
    <row r="49" spans="1:5" ht="17.100000000000001" customHeight="1" x14ac:dyDescent="0.15">
      <c r="A49" s="178" t="s">
        <v>143</v>
      </c>
      <c r="B49" s="178"/>
      <c r="C49" s="178"/>
      <c r="D49" s="179" t="s">
        <v>12</v>
      </c>
      <c r="E49" s="180"/>
    </row>
    <row r="50" spans="1:5" ht="17.100000000000001" customHeight="1" x14ac:dyDescent="0.15">
      <c r="A50" s="181" t="s">
        <v>165</v>
      </c>
      <c r="B50" s="181"/>
      <c r="C50" s="181"/>
      <c r="D50" s="182">
        <v>-1045</v>
      </c>
      <c r="E50" s="183"/>
    </row>
    <row r="51" spans="1:5" ht="17.100000000000001" customHeight="1" x14ac:dyDescent="0.15">
      <c r="A51" s="181" t="s">
        <v>166</v>
      </c>
      <c r="B51" s="181"/>
      <c r="C51" s="181"/>
      <c r="D51" s="182">
        <v>397</v>
      </c>
      <c r="E51" s="183"/>
    </row>
    <row r="52" spans="1:5" ht="17.100000000000001" customHeight="1" x14ac:dyDescent="0.15">
      <c r="A52" s="181" t="s">
        <v>167</v>
      </c>
      <c r="B52" s="181"/>
      <c r="C52" s="181"/>
      <c r="D52" s="182">
        <v>957</v>
      </c>
      <c r="E52" s="183"/>
    </row>
    <row r="53" spans="1:5" ht="17.100000000000001" customHeight="1" x14ac:dyDescent="0.15">
      <c r="A53" s="181" t="s">
        <v>168</v>
      </c>
      <c r="B53" s="181"/>
      <c r="C53" s="181"/>
      <c r="D53" s="182">
        <v>1354</v>
      </c>
      <c r="E53" s="183"/>
    </row>
    <row r="55" spans="1:5" ht="17.100000000000001" customHeight="1" x14ac:dyDescent="0.15">
      <c r="A55" s="181" t="s">
        <v>169</v>
      </c>
      <c r="B55" s="181"/>
      <c r="C55" s="181"/>
      <c r="D55" s="182">
        <v>303</v>
      </c>
      <c r="E55" s="183"/>
    </row>
    <row r="56" spans="1:5" ht="17.100000000000001" customHeight="1" x14ac:dyDescent="0.15">
      <c r="A56" s="181" t="s">
        <v>170</v>
      </c>
      <c r="B56" s="181"/>
      <c r="C56" s="181"/>
      <c r="D56" s="182">
        <v>13</v>
      </c>
      <c r="E56" s="183"/>
    </row>
    <row r="57" spans="1:5" ht="17.100000000000001" customHeight="1" x14ac:dyDescent="0.15">
      <c r="A57" s="181" t="s">
        <v>171</v>
      </c>
      <c r="B57" s="181"/>
      <c r="C57" s="181"/>
      <c r="D57" s="182">
        <v>316</v>
      </c>
      <c r="E57" s="183"/>
    </row>
    <row r="58" spans="1:5" ht="17.100000000000001" customHeight="1" x14ac:dyDescent="0.15">
      <c r="A58" s="181" t="s">
        <v>172</v>
      </c>
      <c r="B58" s="181"/>
      <c r="C58" s="181"/>
      <c r="D58" s="182">
        <v>1670</v>
      </c>
      <c r="E58" s="183"/>
    </row>
    <row r="59" spans="1:5" ht="17.100000000000001" customHeight="1" x14ac:dyDescent="0.15">
      <c r="A59" s="2"/>
      <c r="B59" s="2"/>
      <c r="C59" s="2"/>
      <c r="D59" s="2"/>
      <c r="E59" s="2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3112-C14A-4CF3-BB3B-77C1E60F5AD4}">
  <sheetPr>
    <pageSetUpPr fitToPage="1"/>
  </sheetPr>
  <dimension ref="A1:L50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0.875" style="14" customWidth="1"/>
    <col min="2" max="2" width="3.75" style="14" customWidth="1"/>
    <col min="3" max="3" width="16.75" style="14" customWidth="1"/>
    <col min="4" max="11" width="15.625" style="14" customWidth="1"/>
    <col min="12" max="12" width="0.625" style="14" customWidth="1"/>
    <col min="13" max="13" width="0.375" style="14" customWidth="1"/>
    <col min="14" max="16384" width="9" style="14"/>
  </cols>
  <sheetData>
    <row r="1" spans="1:12" ht="18.75" customHeight="1" x14ac:dyDescent="0.4">
      <c r="A1" s="198" t="s">
        <v>173</v>
      </c>
      <c r="B1" s="198"/>
      <c r="C1" s="198"/>
      <c r="D1" s="198"/>
    </row>
    <row r="2" spans="1:12" ht="24.75" customHeight="1" x14ac:dyDescent="0.4">
      <c r="A2" s="199" t="s">
        <v>174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9.5" customHeight="1" x14ac:dyDescent="0.4">
      <c r="A3" s="198" t="s">
        <v>175</v>
      </c>
      <c r="B3" s="198"/>
      <c r="C3" s="198"/>
      <c r="D3" s="198"/>
      <c r="E3" s="198"/>
      <c r="F3" s="15"/>
      <c r="G3" s="15"/>
      <c r="H3" s="15"/>
      <c r="I3" s="15"/>
      <c r="J3" s="15"/>
      <c r="K3" s="15"/>
    </row>
    <row r="4" spans="1:12" ht="16.5" customHeight="1" x14ac:dyDescent="0.4">
      <c r="A4" s="198" t="s">
        <v>176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2" ht="1.5" customHeight="1" x14ac:dyDescent="0.4"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2" ht="20.25" customHeight="1" x14ac:dyDescent="0.4">
      <c r="B6" s="16" t="s">
        <v>177</v>
      </c>
      <c r="C6" s="17"/>
      <c r="D6" s="18"/>
      <c r="E6" s="18"/>
      <c r="F6" s="18"/>
      <c r="G6" s="18"/>
      <c r="H6" s="18"/>
      <c r="I6" s="18"/>
      <c r="J6" s="19" t="s">
        <v>178</v>
      </c>
      <c r="K6" s="18"/>
    </row>
    <row r="7" spans="1:12" ht="37.5" customHeight="1" x14ac:dyDescent="0.4">
      <c r="B7" s="193" t="s">
        <v>179</v>
      </c>
      <c r="C7" s="193"/>
      <c r="D7" s="20" t="s">
        <v>180</v>
      </c>
      <c r="E7" s="20" t="s">
        <v>181</v>
      </c>
      <c r="F7" s="20" t="s">
        <v>182</v>
      </c>
      <c r="G7" s="20" t="s">
        <v>183</v>
      </c>
      <c r="H7" s="21" t="s">
        <v>184</v>
      </c>
      <c r="I7" s="22" t="s">
        <v>185</v>
      </c>
      <c r="J7" s="21" t="s">
        <v>186</v>
      </c>
      <c r="K7" s="23"/>
    </row>
    <row r="8" spans="1:12" ht="14.1" customHeight="1" x14ac:dyDescent="0.4">
      <c r="B8" s="188" t="s">
        <v>187</v>
      </c>
      <c r="C8" s="188"/>
      <c r="D8" s="24">
        <v>58813542059</v>
      </c>
      <c r="E8" s="24">
        <v>1472336647</v>
      </c>
      <c r="F8" s="24">
        <v>446940622</v>
      </c>
      <c r="G8" s="24">
        <v>59838938084</v>
      </c>
      <c r="H8" s="24">
        <v>26016721261</v>
      </c>
      <c r="I8" s="24">
        <v>953613344</v>
      </c>
      <c r="J8" s="24">
        <v>33822216823</v>
      </c>
      <c r="K8" s="23"/>
    </row>
    <row r="9" spans="1:12" ht="14.1" customHeight="1" x14ac:dyDescent="0.4">
      <c r="B9" s="188" t="s">
        <v>188</v>
      </c>
      <c r="C9" s="188"/>
      <c r="D9" s="24">
        <v>15482781527</v>
      </c>
      <c r="E9" s="24">
        <v>122556010</v>
      </c>
      <c r="F9" s="24">
        <v>48920132</v>
      </c>
      <c r="G9" s="25">
        <v>15556417405</v>
      </c>
      <c r="H9" s="24" t="s">
        <v>12</v>
      </c>
      <c r="I9" s="24" t="s">
        <v>12</v>
      </c>
      <c r="J9" s="25">
        <v>15556417405</v>
      </c>
      <c r="K9" s="23"/>
    </row>
    <row r="10" spans="1:12" ht="14.1" customHeight="1" x14ac:dyDescent="0.4">
      <c r="B10" s="192" t="s">
        <v>189</v>
      </c>
      <c r="C10" s="192"/>
      <c r="D10" s="24" t="s">
        <v>12</v>
      </c>
      <c r="E10" s="24" t="s">
        <v>12</v>
      </c>
      <c r="F10" s="24" t="s">
        <v>12</v>
      </c>
      <c r="G10" s="25" t="s">
        <v>12</v>
      </c>
      <c r="H10" s="24" t="s">
        <v>12</v>
      </c>
      <c r="I10" s="24" t="s">
        <v>12</v>
      </c>
      <c r="J10" s="25" t="s">
        <v>12</v>
      </c>
      <c r="K10" s="23"/>
    </row>
    <row r="11" spans="1:12" ht="14.1" customHeight="1" x14ac:dyDescent="0.4">
      <c r="B11" s="192" t="s">
        <v>190</v>
      </c>
      <c r="C11" s="192"/>
      <c r="D11" s="24">
        <v>41741088700</v>
      </c>
      <c r="E11" s="24">
        <v>978721738</v>
      </c>
      <c r="F11" s="24">
        <v>60520200</v>
      </c>
      <c r="G11" s="25">
        <v>42659290238</v>
      </c>
      <c r="H11" s="24">
        <v>25593568650</v>
      </c>
      <c r="I11" s="24">
        <v>874374038</v>
      </c>
      <c r="J11" s="25">
        <v>17065721588</v>
      </c>
      <c r="K11" s="23"/>
    </row>
    <row r="12" spans="1:12" ht="14.1" customHeight="1" x14ac:dyDescent="0.4">
      <c r="B12" s="188" t="s">
        <v>191</v>
      </c>
      <c r="C12" s="188"/>
      <c r="D12" s="24">
        <v>1351915832</v>
      </c>
      <c r="E12" s="24">
        <v>204191999</v>
      </c>
      <c r="F12" s="24">
        <v>110304290</v>
      </c>
      <c r="G12" s="25">
        <v>1445803541</v>
      </c>
      <c r="H12" s="24">
        <v>423152611</v>
      </c>
      <c r="I12" s="24">
        <v>79239306</v>
      </c>
      <c r="J12" s="25">
        <v>1022650930</v>
      </c>
      <c r="K12" s="23"/>
    </row>
    <row r="13" spans="1:12" ht="14.1" customHeight="1" x14ac:dyDescent="0.4">
      <c r="B13" s="192" t="s">
        <v>192</v>
      </c>
      <c r="C13" s="192"/>
      <c r="D13" s="24" t="s">
        <v>12</v>
      </c>
      <c r="E13" s="24" t="s">
        <v>12</v>
      </c>
      <c r="F13" s="24" t="s">
        <v>12</v>
      </c>
      <c r="G13" s="25" t="s">
        <v>12</v>
      </c>
      <c r="H13" s="24" t="s">
        <v>12</v>
      </c>
      <c r="I13" s="24" t="s">
        <v>12</v>
      </c>
      <c r="J13" s="25" t="s">
        <v>12</v>
      </c>
      <c r="K13" s="23"/>
    </row>
    <row r="14" spans="1:12" ht="14.1" customHeight="1" x14ac:dyDescent="0.4">
      <c r="B14" s="188" t="s">
        <v>193</v>
      </c>
      <c r="C14" s="188"/>
      <c r="D14" s="24" t="s">
        <v>12</v>
      </c>
      <c r="E14" s="24" t="s">
        <v>12</v>
      </c>
      <c r="F14" s="24" t="s">
        <v>12</v>
      </c>
      <c r="G14" s="25" t="s">
        <v>12</v>
      </c>
      <c r="H14" s="24" t="s">
        <v>12</v>
      </c>
      <c r="I14" s="24" t="s">
        <v>12</v>
      </c>
      <c r="J14" s="25" t="s">
        <v>12</v>
      </c>
      <c r="K14" s="23"/>
    </row>
    <row r="15" spans="1:12" ht="14.1" customHeight="1" x14ac:dyDescent="0.4">
      <c r="B15" s="192" t="s">
        <v>194</v>
      </c>
      <c r="C15" s="192"/>
      <c r="D15" s="24" t="s">
        <v>12</v>
      </c>
      <c r="E15" s="24" t="s">
        <v>12</v>
      </c>
      <c r="F15" s="24" t="s">
        <v>12</v>
      </c>
      <c r="G15" s="25" t="s">
        <v>12</v>
      </c>
      <c r="H15" s="24" t="s">
        <v>12</v>
      </c>
      <c r="I15" s="24" t="s">
        <v>12</v>
      </c>
      <c r="J15" s="25" t="s">
        <v>12</v>
      </c>
      <c r="K15" s="23"/>
    </row>
    <row r="16" spans="1:12" ht="14.1" customHeight="1" x14ac:dyDescent="0.4">
      <c r="B16" s="192" t="s">
        <v>195</v>
      </c>
      <c r="C16" s="192"/>
      <c r="D16" s="24" t="s">
        <v>12</v>
      </c>
      <c r="E16" s="24" t="s">
        <v>12</v>
      </c>
      <c r="F16" s="24" t="s">
        <v>12</v>
      </c>
      <c r="G16" s="25" t="s">
        <v>12</v>
      </c>
      <c r="H16" s="24" t="s">
        <v>12</v>
      </c>
      <c r="I16" s="24" t="s">
        <v>12</v>
      </c>
      <c r="J16" s="25" t="s">
        <v>12</v>
      </c>
      <c r="K16" s="23"/>
    </row>
    <row r="17" spans="2:12" ht="14.1" customHeight="1" x14ac:dyDescent="0.4">
      <c r="B17" s="192" t="s">
        <v>196</v>
      </c>
      <c r="C17" s="192"/>
      <c r="D17" s="24">
        <v>237756000</v>
      </c>
      <c r="E17" s="24">
        <v>166866900</v>
      </c>
      <c r="F17" s="24">
        <v>227196000</v>
      </c>
      <c r="G17" s="25">
        <v>177426900</v>
      </c>
      <c r="H17" s="24" t="s">
        <v>12</v>
      </c>
      <c r="I17" s="24" t="s">
        <v>12</v>
      </c>
      <c r="J17" s="25">
        <v>177426900</v>
      </c>
      <c r="K17" s="23"/>
    </row>
    <row r="18" spans="2:12" ht="14.1" customHeight="1" x14ac:dyDescent="0.4">
      <c r="B18" s="192" t="s">
        <v>197</v>
      </c>
      <c r="C18" s="192"/>
      <c r="D18" s="25">
        <v>265739418381</v>
      </c>
      <c r="E18" s="25">
        <v>4154861491</v>
      </c>
      <c r="F18" s="25">
        <v>926714015</v>
      </c>
      <c r="G18" s="25">
        <v>268967565857</v>
      </c>
      <c r="H18" s="25">
        <v>178652505921</v>
      </c>
      <c r="I18" s="25">
        <v>5148817716</v>
      </c>
      <c r="J18" s="25">
        <v>90315059936</v>
      </c>
      <c r="K18" s="23"/>
    </row>
    <row r="19" spans="2:12" ht="14.1" customHeight="1" x14ac:dyDescent="0.4">
      <c r="B19" s="188" t="s">
        <v>198</v>
      </c>
      <c r="C19" s="188"/>
      <c r="D19" s="24">
        <v>3302935325</v>
      </c>
      <c r="E19" s="24">
        <v>3272194609</v>
      </c>
      <c r="F19" s="24">
        <v>499178450</v>
      </c>
      <c r="G19" s="25">
        <v>6075951484</v>
      </c>
      <c r="H19" s="24" t="s">
        <v>12</v>
      </c>
      <c r="I19" s="24" t="s">
        <v>12</v>
      </c>
      <c r="J19" s="25">
        <v>6075951484</v>
      </c>
      <c r="K19" s="23"/>
    </row>
    <row r="20" spans="2:12" ht="14.1" customHeight="1" x14ac:dyDescent="0.4">
      <c r="B20" s="192" t="s">
        <v>190</v>
      </c>
      <c r="C20" s="192"/>
      <c r="D20" s="24">
        <v>179181921</v>
      </c>
      <c r="E20" s="24" t="s">
        <v>12</v>
      </c>
      <c r="F20" s="24">
        <v>11580000</v>
      </c>
      <c r="G20" s="25">
        <v>167601921</v>
      </c>
      <c r="H20" s="24">
        <v>144312198</v>
      </c>
      <c r="I20" s="24">
        <v>2808912</v>
      </c>
      <c r="J20" s="25">
        <v>23289723</v>
      </c>
      <c r="K20" s="23"/>
    </row>
    <row r="21" spans="2:12" ht="14.1" customHeight="1" x14ac:dyDescent="0.4">
      <c r="B21" s="188" t="s">
        <v>191</v>
      </c>
      <c r="C21" s="188"/>
      <c r="D21" s="24">
        <v>259530833812</v>
      </c>
      <c r="E21" s="24">
        <v>493778425</v>
      </c>
      <c r="F21" s="24" t="s">
        <v>12</v>
      </c>
      <c r="G21" s="25">
        <v>260024612237</v>
      </c>
      <c r="H21" s="24">
        <v>178508193723</v>
      </c>
      <c r="I21" s="24">
        <v>5146008804</v>
      </c>
      <c r="J21" s="25">
        <v>81516418514</v>
      </c>
      <c r="K21" s="23"/>
    </row>
    <row r="22" spans="2:12" ht="14.1" customHeight="1" x14ac:dyDescent="0.4">
      <c r="B22" s="188" t="s">
        <v>195</v>
      </c>
      <c r="C22" s="188"/>
      <c r="D22" s="24" t="s">
        <v>12</v>
      </c>
      <c r="E22" s="24" t="s">
        <v>12</v>
      </c>
      <c r="F22" s="24" t="s">
        <v>12</v>
      </c>
      <c r="G22" s="25" t="s">
        <v>12</v>
      </c>
      <c r="H22" s="24" t="s">
        <v>12</v>
      </c>
      <c r="I22" s="24" t="s">
        <v>12</v>
      </c>
      <c r="J22" s="25" t="s">
        <v>12</v>
      </c>
      <c r="K22" s="23"/>
    </row>
    <row r="23" spans="2:12" ht="14.1" customHeight="1" x14ac:dyDescent="0.4">
      <c r="B23" s="192" t="s">
        <v>196</v>
      </c>
      <c r="C23" s="192"/>
      <c r="D23" s="24">
        <v>2726467323</v>
      </c>
      <c r="E23" s="24">
        <v>388888457</v>
      </c>
      <c r="F23" s="24">
        <v>415955565</v>
      </c>
      <c r="G23" s="25">
        <v>2699400215</v>
      </c>
      <c r="H23" s="24" t="s">
        <v>12</v>
      </c>
      <c r="I23" s="24" t="s">
        <v>12</v>
      </c>
      <c r="J23" s="25">
        <v>2699400215</v>
      </c>
      <c r="K23" s="23"/>
    </row>
    <row r="24" spans="2:12" ht="14.1" customHeight="1" x14ac:dyDescent="0.4">
      <c r="B24" s="188" t="s">
        <v>199</v>
      </c>
      <c r="C24" s="188"/>
      <c r="D24" s="24">
        <v>1282408476</v>
      </c>
      <c r="E24" s="24">
        <v>18853000</v>
      </c>
      <c r="F24" s="24">
        <v>1203120</v>
      </c>
      <c r="G24" s="25">
        <v>1300058356</v>
      </c>
      <c r="H24" s="24">
        <v>626905457</v>
      </c>
      <c r="I24" s="24">
        <v>72523883</v>
      </c>
      <c r="J24" s="25">
        <v>673152899</v>
      </c>
      <c r="K24" s="23"/>
    </row>
    <row r="25" spans="2:12" ht="14.1" customHeight="1" x14ac:dyDescent="0.4">
      <c r="B25" s="196" t="s">
        <v>107</v>
      </c>
      <c r="C25" s="197"/>
      <c r="D25" s="25">
        <v>325835368916</v>
      </c>
      <c r="E25" s="25">
        <v>5646051138</v>
      </c>
      <c r="F25" s="25">
        <v>1374857757</v>
      </c>
      <c r="G25" s="25">
        <v>330106562297</v>
      </c>
      <c r="H25" s="25">
        <v>205296132639</v>
      </c>
      <c r="I25" s="25">
        <v>6174954943</v>
      </c>
      <c r="J25" s="25">
        <v>124810429658</v>
      </c>
      <c r="K25" s="26"/>
    </row>
    <row r="26" spans="2:12" ht="8.65" customHeight="1" x14ac:dyDescent="0.4">
      <c r="B26" s="27"/>
      <c r="C26" s="28"/>
      <c r="D26" s="28"/>
      <c r="E26" s="28"/>
      <c r="F26" s="28"/>
      <c r="G26" s="28"/>
      <c r="H26" s="29"/>
      <c r="I26" s="29"/>
      <c r="J26" s="28"/>
      <c r="K26" s="28"/>
    </row>
    <row r="27" spans="2:12" ht="6.75" customHeight="1" x14ac:dyDescent="0.4">
      <c r="C27" s="30"/>
      <c r="D27" s="31"/>
      <c r="E27" s="31"/>
      <c r="F27" s="31"/>
      <c r="G27" s="31"/>
      <c r="H27" s="31"/>
      <c r="I27" s="31"/>
    </row>
    <row r="28" spans="2:12" ht="20.25" customHeight="1" x14ac:dyDescent="0.4">
      <c r="B28" s="16" t="s">
        <v>200</v>
      </c>
      <c r="C28" s="17"/>
      <c r="D28" s="31"/>
      <c r="E28" s="31"/>
      <c r="F28" s="31"/>
      <c r="G28" s="31"/>
      <c r="H28" s="31"/>
      <c r="I28" s="31"/>
      <c r="K28" s="19" t="s">
        <v>178</v>
      </c>
    </row>
    <row r="29" spans="2:12" ht="13.15" customHeight="1" x14ac:dyDescent="0.4">
      <c r="B29" s="193" t="s">
        <v>179</v>
      </c>
      <c r="C29" s="193"/>
      <c r="D29" s="193" t="s">
        <v>201</v>
      </c>
      <c r="E29" s="193" t="s">
        <v>202</v>
      </c>
      <c r="F29" s="193" t="s">
        <v>203</v>
      </c>
      <c r="G29" s="193" t="s">
        <v>204</v>
      </c>
      <c r="H29" s="193" t="s">
        <v>205</v>
      </c>
      <c r="I29" s="193" t="s">
        <v>206</v>
      </c>
      <c r="J29" s="193" t="s">
        <v>207</v>
      </c>
      <c r="K29" s="193" t="s">
        <v>107</v>
      </c>
    </row>
    <row r="30" spans="2:12" ht="13.15" customHeight="1" x14ac:dyDescent="0.4">
      <c r="B30" s="193"/>
      <c r="C30" s="193"/>
      <c r="D30" s="193"/>
      <c r="E30" s="193"/>
      <c r="F30" s="193"/>
      <c r="G30" s="193"/>
      <c r="H30" s="193"/>
      <c r="I30" s="193"/>
      <c r="J30" s="193"/>
      <c r="K30" s="193"/>
    </row>
    <row r="31" spans="2:12" ht="14.1" customHeight="1" x14ac:dyDescent="0.4">
      <c r="B31" s="194" t="s">
        <v>187</v>
      </c>
      <c r="C31" s="195"/>
      <c r="D31" s="32">
        <v>5925106204</v>
      </c>
      <c r="E31" s="32">
        <v>18575071624</v>
      </c>
      <c r="F31" s="32">
        <v>1869026514</v>
      </c>
      <c r="G31" s="32">
        <v>164873041</v>
      </c>
      <c r="H31" s="32">
        <v>236621788</v>
      </c>
      <c r="I31" s="32" t="s">
        <v>12</v>
      </c>
      <c r="J31" s="32">
        <v>7051517652</v>
      </c>
      <c r="K31" s="33">
        <v>33822216823</v>
      </c>
      <c r="L31" s="34"/>
    </row>
    <row r="32" spans="2:12" ht="14.1" customHeight="1" x14ac:dyDescent="0.4">
      <c r="B32" s="192" t="s">
        <v>198</v>
      </c>
      <c r="C32" s="192"/>
      <c r="D32" s="24">
        <v>5322495834</v>
      </c>
      <c r="E32" s="24">
        <v>6857832060</v>
      </c>
      <c r="F32" s="24">
        <v>519486295</v>
      </c>
      <c r="G32" s="24">
        <v>26692910</v>
      </c>
      <c r="H32" s="24">
        <v>137623803</v>
      </c>
      <c r="I32" s="24" t="s">
        <v>12</v>
      </c>
      <c r="J32" s="24">
        <v>2692286503</v>
      </c>
      <c r="K32" s="35">
        <v>15556417405</v>
      </c>
    </row>
    <row r="33" spans="2:12" ht="14.1" customHeight="1" x14ac:dyDescent="0.4">
      <c r="B33" s="192" t="s">
        <v>189</v>
      </c>
      <c r="C33" s="192"/>
      <c r="D33" s="24" t="s">
        <v>12</v>
      </c>
      <c r="E33" s="24" t="s">
        <v>12</v>
      </c>
      <c r="F33" s="24" t="s">
        <v>12</v>
      </c>
      <c r="G33" s="24" t="s">
        <v>12</v>
      </c>
      <c r="H33" s="24" t="s">
        <v>12</v>
      </c>
      <c r="I33" s="24" t="s">
        <v>12</v>
      </c>
      <c r="J33" s="24" t="s">
        <v>12</v>
      </c>
      <c r="K33" s="35" t="s">
        <v>12</v>
      </c>
    </row>
    <row r="34" spans="2:12" ht="14.1" customHeight="1" x14ac:dyDescent="0.4">
      <c r="B34" s="188" t="s">
        <v>190</v>
      </c>
      <c r="C34" s="188"/>
      <c r="D34" s="24">
        <v>435518770</v>
      </c>
      <c r="E34" s="24">
        <v>11357905148</v>
      </c>
      <c r="F34" s="24">
        <v>1148915969</v>
      </c>
      <c r="G34" s="24">
        <v>130479713</v>
      </c>
      <c r="H34" s="24">
        <v>87376753</v>
      </c>
      <c r="I34" s="24" t="s">
        <v>12</v>
      </c>
      <c r="J34" s="24">
        <v>3905525235</v>
      </c>
      <c r="K34" s="35">
        <v>17065721588</v>
      </c>
    </row>
    <row r="35" spans="2:12" ht="14.1" customHeight="1" x14ac:dyDescent="0.4">
      <c r="B35" s="192" t="s">
        <v>191</v>
      </c>
      <c r="C35" s="192"/>
      <c r="D35" s="24">
        <v>224700</v>
      </c>
      <c r="E35" s="24">
        <v>348774416</v>
      </c>
      <c r="F35" s="24">
        <v>200624250</v>
      </c>
      <c r="G35" s="24">
        <v>7700418</v>
      </c>
      <c r="H35" s="24">
        <v>11621232</v>
      </c>
      <c r="I35" s="24" t="s">
        <v>12</v>
      </c>
      <c r="J35" s="24">
        <v>453705914</v>
      </c>
      <c r="K35" s="35">
        <v>1022650930</v>
      </c>
    </row>
    <row r="36" spans="2:12" ht="14.1" customHeight="1" x14ac:dyDescent="0.4">
      <c r="B36" s="192" t="s">
        <v>192</v>
      </c>
      <c r="C36" s="192"/>
      <c r="D36" s="24" t="s">
        <v>12</v>
      </c>
      <c r="E36" s="24" t="s">
        <v>12</v>
      </c>
      <c r="F36" s="24" t="s">
        <v>12</v>
      </c>
      <c r="G36" s="24" t="s">
        <v>12</v>
      </c>
      <c r="H36" s="24" t="s">
        <v>12</v>
      </c>
      <c r="I36" s="24" t="s">
        <v>12</v>
      </c>
      <c r="J36" s="24" t="s">
        <v>12</v>
      </c>
      <c r="K36" s="35" t="s">
        <v>12</v>
      </c>
    </row>
    <row r="37" spans="2:12" ht="14.1" customHeight="1" x14ac:dyDescent="0.4">
      <c r="B37" s="188" t="s">
        <v>193</v>
      </c>
      <c r="C37" s="188"/>
      <c r="D37" s="24" t="s">
        <v>12</v>
      </c>
      <c r="E37" s="24" t="s">
        <v>12</v>
      </c>
      <c r="F37" s="24" t="s">
        <v>12</v>
      </c>
      <c r="G37" s="24" t="s">
        <v>12</v>
      </c>
      <c r="H37" s="24" t="s">
        <v>12</v>
      </c>
      <c r="I37" s="24" t="s">
        <v>12</v>
      </c>
      <c r="J37" s="24" t="s">
        <v>12</v>
      </c>
      <c r="K37" s="35" t="s">
        <v>12</v>
      </c>
    </row>
    <row r="38" spans="2:12" ht="14.1" customHeight="1" x14ac:dyDescent="0.4">
      <c r="B38" s="192" t="s">
        <v>194</v>
      </c>
      <c r="C38" s="192"/>
      <c r="D38" s="24" t="s">
        <v>12</v>
      </c>
      <c r="E38" s="24" t="s">
        <v>12</v>
      </c>
      <c r="F38" s="24" t="s">
        <v>12</v>
      </c>
      <c r="G38" s="24" t="s">
        <v>12</v>
      </c>
      <c r="H38" s="24" t="s">
        <v>12</v>
      </c>
      <c r="I38" s="24" t="s">
        <v>12</v>
      </c>
      <c r="J38" s="24" t="s">
        <v>12</v>
      </c>
      <c r="K38" s="35" t="s">
        <v>12</v>
      </c>
    </row>
    <row r="39" spans="2:12" ht="14.1" customHeight="1" x14ac:dyDescent="0.4">
      <c r="B39" s="192" t="s">
        <v>195</v>
      </c>
      <c r="C39" s="192"/>
      <c r="D39" s="24" t="s">
        <v>12</v>
      </c>
      <c r="E39" s="24" t="s">
        <v>12</v>
      </c>
      <c r="F39" s="24" t="s">
        <v>12</v>
      </c>
      <c r="G39" s="24" t="s">
        <v>12</v>
      </c>
      <c r="H39" s="24" t="s">
        <v>12</v>
      </c>
      <c r="I39" s="24" t="s">
        <v>12</v>
      </c>
      <c r="J39" s="24" t="s">
        <v>12</v>
      </c>
      <c r="K39" s="35" t="s">
        <v>12</v>
      </c>
    </row>
    <row r="40" spans="2:12" ht="14.1" customHeight="1" x14ac:dyDescent="0.4">
      <c r="B40" s="192" t="s">
        <v>196</v>
      </c>
      <c r="C40" s="192"/>
      <c r="D40" s="24">
        <v>166866900</v>
      </c>
      <c r="E40" s="24">
        <v>10560000</v>
      </c>
      <c r="F40" s="24" t="s">
        <v>12</v>
      </c>
      <c r="G40" s="24" t="s">
        <v>12</v>
      </c>
      <c r="H40" s="24" t="s">
        <v>12</v>
      </c>
      <c r="I40" s="24" t="s">
        <v>12</v>
      </c>
      <c r="J40" s="24" t="s">
        <v>12</v>
      </c>
      <c r="K40" s="35">
        <v>177426900</v>
      </c>
    </row>
    <row r="41" spans="2:12" ht="14.1" customHeight="1" x14ac:dyDescent="0.4">
      <c r="B41" s="189" t="s">
        <v>197</v>
      </c>
      <c r="C41" s="190"/>
      <c r="D41" s="25">
        <v>90270131082</v>
      </c>
      <c r="E41" s="25" t="s">
        <v>12</v>
      </c>
      <c r="F41" s="25">
        <v>44928854</v>
      </c>
      <c r="G41" s="25" t="s">
        <v>12</v>
      </c>
      <c r="H41" s="25" t="s">
        <v>12</v>
      </c>
      <c r="I41" s="25" t="s">
        <v>12</v>
      </c>
      <c r="J41" s="25" t="s">
        <v>12</v>
      </c>
      <c r="K41" s="33">
        <v>90315059936</v>
      </c>
      <c r="L41" s="34"/>
    </row>
    <row r="42" spans="2:12" ht="14.1" customHeight="1" x14ac:dyDescent="0.4">
      <c r="B42" s="192" t="s">
        <v>198</v>
      </c>
      <c r="C42" s="192"/>
      <c r="D42" s="24">
        <v>6033166502</v>
      </c>
      <c r="E42" s="24" t="s">
        <v>12</v>
      </c>
      <c r="F42" s="24">
        <v>42784982</v>
      </c>
      <c r="G42" s="24" t="s">
        <v>12</v>
      </c>
      <c r="H42" s="24" t="s">
        <v>12</v>
      </c>
      <c r="I42" s="24" t="s">
        <v>12</v>
      </c>
      <c r="J42" s="24" t="s">
        <v>12</v>
      </c>
      <c r="K42" s="35">
        <v>6075951484</v>
      </c>
    </row>
    <row r="43" spans="2:12" ht="14.1" customHeight="1" x14ac:dyDescent="0.4">
      <c r="B43" s="192" t="s">
        <v>190</v>
      </c>
      <c r="C43" s="192"/>
      <c r="D43" s="24">
        <v>23289723</v>
      </c>
      <c r="E43" s="24" t="s">
        <v>12</v>
      </c>
      <c r="F43" s="24" t="s">
        <v>12</v>
      </c>
      <c r="G43" s="24" t="s">
        <v>12</v>
      </c>
      <c r="H43" s="24" t="s">
        <v>12</v>
      </c>
      <c r="I43" s="24" t="s">
        <v>12</v>
      </c>
      <c r="J43" s="24" t="s">
        <v>12</v>
      </c>
      <c r="K43" s="35">
        <v>23289723</v>
      </c>
    </row>
    <row r="44" spans="2:12" ht="14.1" customHeight="1" x14ac:dyDescent="0.4">
      <c r="B44" s="188" t="s">
        <v>191</v>
      </c>
      <c r="C44" s="188"/>
      <c r="D44" s="24">
        <v>81514274642</v>
      </c>
      <c r="E44" s="24" t="s">
        <v>12</v>
      </c>
      <c r="F44" s="24">
        <v>2143872</v>
      </c>
      <c r="G44" s="24" t="s">
        <v>12</v>
      </c>
      <c r="H44" s="24" t="s">
        <v>12</v>
      </c>
      <c r="I44" s="24" t="s">
        <v>12</v>
      </c>
      <c r="J44" s="24" t="s">
        <v>12</v>
      </c>
      <c r="K44" s="35">
        <v>81516418514</v>
      </c>
    </row>
    <row r="45" spans="2:12" ht="14.1" customHeight="1" x14ac:dyDescent="0.4">
      <c r="B45" s="192" t="s">
        <v>195</v>
      </c>
      <c r="C45" s="192"/>
      <c r="D45" s="24" t="s">
        <v>12</v>
      </c>
      <c r="E45" s="24" t="s">
        <v>12</v>
      </c>
      <c r="F45" s="24" t="s">
        <v>12</v>
      </c>
      <c r="G45" s="24" t="s">
        <v>12</v>
      </c>
      <c r="H45" s="24" t="s">
        <v>12</v>
      </c>
      <c r="I45" s="24" t="s">
        <v>12</v>
      </c>
      <c r="J45" s="24" t="s">
        <v>12</v>
      </c>
      <c r="K45" s="35" t="s">
        <v>12</v>
      </c>
    </row>
    <row r="46" spans="2:12" ht="14.1" customHeight="1" x14ac:dyDescent="0.4">
      <c r="B46" s="188" t="s">
        <v>196</v>
      </c>
      <c r="C46" s="188"/>
      <c r="D46" s="24">
        <v>2699400215</v>
      </c>
      <c r="E46" s="24" t="s">
        <v>12</v>
      </c>
      <c r="F46" s="24" t="s">
        <v>12</v>
      </c>
      <c r="G46" s="24" t="s">
        <v>12</v>
      </c>
      <c r="H46" s="24" t="s">
        <v>12</v>
      </c>
      <c r="I46" s="24" t="s">
        <v>12</v>
      </c>
      <c r="J46" s="24" t="s">
        <v>12</v>
      </c>
      <c r="K46" s="35">
        <v>2699400215</v>
      </c>
    </row>
    <row r="47" spans="2:12" ht="14.1" customHeight="1" x14ac:dyDescent="0.4">
      <c r="B47" s="189" t="s">
        <v>199</v>
      </c>
      <c r="C47" s="190"/>
      <c r="D47" s="24">
        <v>1754516</v>
      </c>
      <c r="E47" s="24">
        <v>584088686</v>
      </c>
      <c r="F47" s="24">
        <v>4689201</v>
      </c>
      <c r="G47" s="24">
        <v>3</v>
      </c>
      <c r="H47" s="24">
        <v>855957</v>
      </c>
      <c r="I47" s="24" t="s">
        <v>12</v>
      </c>
      <c r="J47" s="24">
        <v>81764536</v>
      </c>
      <c r="K47" s="35">
        <v>673152899</v>
      </c>
    </row>
    <row r="48" spans="2:12" ht="13.5" customHeight="1" x14ac:dyDescent="0.4">
      <c r="B48" s="191" t="s">
        <v>107</v>
      </c>
      <c r="C48" s="191"/>
      <c r="D48" s="32">
        <v>96196991802</v>
      </c>
      <c r="E48" s="32">
        <v>19159160310</v>
      </c>
      <c r="F48" s="32">
        <v>1918644569</v>
      </c>
      <c r="G48" s="32">
        <v>164873044</v>
      </c>
      <c r="H48" s="32">
        <v>237477745</v>
      </c>
      <c r="I48" s="32" t="s">
        <v>12</v>
      </c>
      <c r="J48" s="32">
        <v>7133282188</v>
      </c>
      <c r="K48" s="33">
        <v>124810429658</v>
      </c>
      <c r="L48" s="34"/>
    </row>
    <row r="49" ht="3" customHeight="1" x14ac:dyDescent="0.4"/>
    <row r="50" ht="5.0999999999999996" customHeight="1" x14ac:dyDescent="0.4"/>
  </sheetData>
  <mergeCells count="51"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34:C34"/>
    <mergeCell ref="B35:C35"/>
    <mergeCell ref="B36:C36"/>
    <mergeCell ref="B37:C37"/>
    <mergeCell ref="B38:C38"/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</mergeCells>
  <phoneticPr fontId="10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579F-989C-456F-BBC8-2B8B33223105}">
  <sheetPr>
    <pageSetUpPr fitToPage="1"/>
  </sheetPr>
  <dimension ref="A1:N36"/>
  <sheetViews>
    <sheetView view="pageBreakPreview" zoomScaleNormal="80" zoomScaleSheetLayoutView="100" workbookViewId="0">
      <selection sqref="A1:D1"/>
    </sheetView>
  </sheetViews>
  <sheetFormatPr defaultColWidth="9" defaultRowHeight="13.5" x14ac:dyDescent="0.4"/>
  <cols>
    <col min="1" max="1" width="8.5" style="14" customWidth="1"/>
    <col min="2" max="2" width="5.5" style="14" customWidth="1"/>
    <col min="3" max="3" width="29.375" style="14" customWidth="1"/>
    <col min="4" max="4" width="17.5" style="14" customWidth="1"/>
    <col min="5" max="5" width="16.125" style="14" bestFit="1" customWidth="1"/>
    <col min="6" max="9" width="15.75" style="14" customWidth="1"/>
    <col min="10" max="10" width="16.75" style="14" customWidth="1"/>
    <col min="11" max="11" width="15.75" style="14" customWidth="1"/>
    <col min="12" max="12" width="16.75" style="14" customWidth="1"/>
    <col min="13" max="13" width="16.625" style="14" customWidth="1"/>
    <col min="14" max="14" width="1.25" style="14" customWidth="1"/>
    <col min="15" max="16384" width="9" style="14"/>
  </cols>
  <sheetData>
    <row r="1" spans="1:14" ht="50.1" customHeight="1" x14ac:dyDescent="0.4"/>
    <row r="2" spans="1:14" ht="34.5" customHeight="1" x14ac:dyDescent="0.4">
      <c r="B2" s="36"/>
      <c r="C2" s="36" t="s">
        <v>208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20.100000000000001" customHeight="1" x14ac:dyDescent="0.4">
      <c r="C3" s="37" t="s">
        <v>209</v>
      </c>
      <c r="J3" s="38"/>
      <c r="M3" s="38" t="s">
        <v>210</v>
      </c>
    </row>
    <row r="4" spans="1:14" ht="50.1" customHeight="1" x14ac:dyDescent="0.4">
      <c r="A4" s="31"/>
      <c r="B4" s="31"/>
      <c r="C4" s="39" t="s">
        <v>211</v>
      </c>
      <c r="D4" s="21" t="s">
        <v>212</v>
      </c>
      <c r="E4" s="21" t="s">
        <v>213</v>
      </c>
      <c r="F4" s="21" t="s">
        <v>214</v>
      </c>
      <c r="G4" s="21" t="s">
        <v>215</v>
      </c>
      <c r="H4" s="21" t="s">
        <v>216</v>
      </c>
      <c r="I4" s="21" t="s">
        <v>217</v>
      </c>
      <c r="J4" s="21" t="s">
        <v>218</v>
      </c>
      <c r="K4" s="21" t="s">
        <v>219</v>
      </c>
      <c r="L4" s="21" t="s">
        <v>220</v>
      </c>
      <c r="M4" s="21" t="s">
        <v>221</v>
      </c>
      <c r="N4" s="31"/>
    </row>
    <row r="5" spans="1:14" ht="40.15" customHeight="1" x14ac:dyDescent="0.4">
      <c r="A5" s="31"/>
      <c r="B5" s="31"/>
      <c r="C5" s="40" t="s">
        <v>222</v>
      </c>
      <c r="D5" s="41">
        <v>650000</v>
      </c>
      <c r="E5" s="41">
        <v>3044460000</v>
      </c>
      <c r="F5" s="41">
        <v>320200000</v>
      </c>
      <c r="G5" s="41">
        <f>E5-F5</f>
        <v>2724260000</v>
      </c>
      <c r="H5" s="41">
        <v>800000000</v>
      </c>
      <c r="I5" s="42">
        <f>D5/H5</f>
        <v>8.1249999999999996E-4</v>
      </c>
      <c r="J5" s="41">
        <f>G5*I5</f>
        <v>2213461.25</v>
      </c>
      <c r="K5" s="43">
        <v>0</v>
      </c>
      <c r="L5" s="41">
        <f>D5-K5</f>
        <v>650000</v>
      </c>
      <c r="M5" s="41">
        <v>650000</v>
      </c>
      <c r="N5" s="31"/>
    </row>
    <row r="6" spans="1:14" ht="40.15" customHeight="1" x14ac:dyDescent="0.4">
      <c r="A6" s="31"/>
      <c r="B6" s="31"/>
      <c r="C6" s="39" t="s">
        <v>223</v>
      </c>
      <c r="D6" s="41">
        <f>SUM(D5)</f>
        <v>650000</v>
      </c>
      <c r="E6" s="41">
        <f t="shared" ref="E6:K6" si="0">SUM(E5)</f>
        <v>3044460000</v>
      </c>
      <c r="F6" s="41">
        <f t="shared" si="0"/>
        <v>320200000</v>
      </c>
      <c r="G6" s="41">
        <f t="shared" si="0"/>
        <v>2724260000</v>
      </c>
      <c r="H6" s="41">
        <f t="shared" si="0"/>
        <v>800000000</v>
      </c>
      <c r="I6" s="44" t="s">
        <v>12</v>
      </c>
      <c r="J6" s="41">
        <f t="shared" si="0"/>
        <v>2213461.25</v>
      </c>
      <c r="K6" s="43">
        <f t="shared" si="0"/>
        <v>0</v>
      </c>
      <c r="L6" s="41">
        <f>SUM(L5)</f>
        <v>650000</v>
      </c>
      <c r="M6" s="41">
        <f>SUM(M5)</f>
        <v>650000</v>
      </c>
      <c r="N6" s="31"/>
    </row>
    <row r="7" spans="1:14" ht="11.1" customHeight="1" x14ac:dyDescent="0.4"/>
    <row r="8" spans="1:14" ht="20.100000000000001" customHeight="1" x14ac:dyDescent="0.4">
      <c r="C8" s="37" t="s">
        <v>224</v>
      </c>
      <c r="L8" s="38" t="s">
        <v>3</v>
      </c>
    </row>
    <row r="9" spans="1:14" ht="50.1" customHeight="1" x14ac:dyDescent="0.4">
      <c r="A9" s="31"/>
      <c r="B9" s="31"/>
      <c r="C9" s="39" t="s">
        <v>211</v>
      </c>
      <c r="D9" s="21" t="s">
        <v>225</v>
      </c>
      <c r="E9" s="21" t="s">
        <v>213</v>
      </c>
      <c r="F9" s="21" t="s">
        <v>214</v>
      </c>
      <c r="G9" s="21" t="s">
        <v>215</v>
      </c>
      <c r="H9" s="21" t="s">
        <v>216</v>
      </c>
      <c r="I9" s="21" t="s">
        <v>217</v>
      </c>
      <c r="J9" s="21" t="s">
        <v>218</v>
      </c>
      <c r="K9" s="21" t="s">
        <v>226</v>
      </c>
      <c r="L9" s="21" t="s">
        <v>221</v>
      </c>
      <c r="M9" s="31"/>
      <c r="N9" s="31"/>
    </row>
    <row r="10" spans="1:14" ht="40.15" customHeight="1" x14ac:dyDescent="0.4">
      <c r="A10" s="31"/>
      <c r="B10" s="31"/>
      <c r="C10" s="40" t="s">
        <v>227</v>
      </c>
      <c r="D10" s="45">
        <v>4793256000</v>
      </c>
      <c r="E10" s="41">
        <v>70232151726</v>
      </c>
      <c r="F10" s="41">
        <v>22116434234</v>
      </c>
      <c r="G10" s="41">
        <f>E10-F10</f>
        <v>48115717492</v>
      </c>
      <c r="H10" s="41">
        <v>47441456330</v>
      </c>
      <c r="I10" s="42">
        <f>D10/H10</f>
        <v>0.10103517831869223</v>
      </c>
      <c r="J10" s="41">
        <f>G10*I10</f>
        <v>4861380096.7360392</v>
      </c>
      <c r="K10" s="43">
        <v>0</v>
      </c>
      <c r="L10" s="45">
        <f>D10-K10</f>
        <v>4793256000</v>
      </c>
      <c r="M10" s="31"/>
      <c r="N10" s="31"/>
    </row>
    <row r="11" spans="1:14" ht="40.15" customHeight="1" x14ac:dyDescent="0.4">
      <c r="A11" s="31"/>
      <c r="B11" s="31"/>
      <c r="C11" s="40" t="s">
        <v>228</v>
      </c>
      <c r="D11" s="45">
        <f>204266000+80718000</f>
        <v>284984000</v>
      </c>
      <c r="E11" s="41">
        <v>21275779714</v>
      </c>
      <c r="F11" s="41">
        <v>13579813281</v>
      </c>
      <c r="G11" s="41">
        <f>E11-F11</f>
        <v>7695966433</v>
      </c>
      <c r="H11" s="41">
        <f>D11</f>
        <v>284984000</v>
      </c>
      <c r="I11" s="42">
        <f>D11/H11</f>
        <v>1</v>
      </c>
      <c r="J11" s="41">
        <f>G11*I11</f>
        <v>7695966433</v>
      </c>
      <c r="K11" s="43">
        <v>0</v>
      </c>
      <c r="L11" s="43">
        <v>0</v>
      </c>
      <c r="M11" s="31"/>
      <c r="N11" s="31"/>
    </row>
    <row r="12" spans="1:14" ht="40.15" customHeight="1" x14ac:dyDescent="0.4">
      <c r="A12" s="31"/>
      <c r="B12" s="31"/>
      <c r="C12" s="39" t="s">
        <v>223</v>
      </c>
      <c r="D12" s="45">
        <f>SUM(D10:D11)</f>
        <v>5078240000</v>
      </c>
      <c r="E12" s="45">
        <f>SUM(E10:E11)</f>
        <v>91507931440</v>
      </c>
      <c r="F12" s="45">
        <f>SUM(F10:F11)</f>
        <v>35696247515</v>
      </c>
      <c r="G12" s="45">
        <f>SUM(G10:G11)</f>
        <v>55811683925</v>
      </c>
      <c r="H12" s="45">
        <f>SUM(H10:H11)</f>
        <v>47726440330</v>
      </c>
      <c r="I12" s="46" t="s">
        <v>12</v>
      </c>
      <c r="J12" s="47">
        <f>SUM(J10:J11)</f>
        <v>12557346529.736038</v>
      </c>
      <c r="K12" s="47">
        <f>SUM(K10:K11)</f>
        <v>0</v>
      </c>
      <c r="L12" s="47">
        <f>SUM(L10:L11)</f>
        <v>4793256000</v>
      </c>
      <c r="M12" s="31"/>
      <c r="N12" s="31"/>
    </row>
    <row r="13" spans="1:14" ht="12" customHeight="1" x14ac:dyDescent="0.4">
      <c r="A13" s="31"/>
      <c r="B13" s="31"/>
      <c r="C13" s="2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20.100000000000001" customHeight="1" x14ac:dyDescent="0.4">
      <c r="C14" s="37" t="s">
        <v>229</v>
      </c>
      <c r="L14" s="38"/>
      <c r="M14" s="38" t="s">
        <v>210</v>
      </c>
    </row>
    <row r="15" spans="1:14" ht="50.1" customHeight="1" x14ac:dyDescent="0.4">
      <c r="A15" s="31"/>
      <c r="B15" s="31"/>
      <c r="C15" s="39" t="s">
        <v>211</v>
      </c>
      <c r="D15" s="21" t="s">
        <v>212</v>
      </c>
      <c r="E15" s="21" t="s">
        <v>213</v>
      </c>
      <c r="F15" s="21" t="s">
        <v>214</v>
      </c>
      <c r="G15" s="21" t="s">
        <v>215</v>
      </c>
      <c r="H15" s="21" t="s">
        <v>216</v>
      </c>
      <c r="I15" s="21" t="s">
        <v>217</v>
      </c>
      <c r="J15" s="21" t="s">
        <v>218</v>
      </c>
      <c r="K15" s="21" t="s">
        <v>219</v>
      </c>
      <c r="L15" s="21" t="s">
        <v>220</v>
      </c>
      <c r="M15" s="21" t="s">
        <v>221</v>
      </c>
      <c r="N15" s="31"/>
    </row>
    <row r="16" spans="1:14" ht="40.15" customHeight="1" x14ac:dyDescent="0.4">
      <c r="A16" s="31"/>
      <c r="B16" s="31"/>
      <c r="C16" s="40" t="s">
        <v>230</v>
      </c>
      <c r="D16" s="41">
        <v>4480000</v>
      </c>
      <c r="E16" s="41">
        <v>266427223110</v>
      </c>
      <c r="F16" s="41">
        <v>258982211964</v>
      </c>
      <c r="G16" s="41">
        <f t="shared" ref="G16:G27" si="1">E16-F16</f>
        <v>7445011146</v>
      </c>
      <c r="H16" s="41">
        <v>4067800000</v>
      </c>
      <c r="I16" s="42">
        <f t="shared" ref="I16:I24" si="2">D16/H16</f>
        <v>1.1013324155563203E-3</v>
      </c>
      <c r="J16" s="41">
        <f t="shared" ref="J16:J24" si="3">G16*I16</f>
        <v>8199432.1092679081</v>
      </c>
      <c r="K16" s="43">
        <v>0</v>
      </c>
      <c r="L16" s="41">
        <f>D16-K16</f>
        <v>4480000</v>
      </c>
      <c r="M16" s="41">
        <v>4480000</v>
      </c>
      <c r="N16" s="31"/>
    </row>
    <row r="17" spans="1:14" ht="40.15" customHeight="1" x14ac:dyDescent="0.4">
      <c r="A17" s="31"/>
      <c r="B17" s="31"/>
      <c r="C17" s="40" t="s">
        <v>231</v>
      </c>
      <c r="D17" s="41">
        <v>19181000</v>
      </c>
      <c r="E17" s="41">
        <v>1645573528561</v>
      </c>
      <c r="F17" s="41">
        <v>1561802707919</v>
      </c>
      <c r="G17" s="41">
        <f t="shared" si="1"/>
        <v>83770820642</v>
      </c>
      <c r="H17" s="41">
        <v>55847996912</v>
      </c>
      <c r="I17" s="42">
        <f t="shared" si="2"/>
        <v>3.4345009777563928E-4</v>
      </c>
      <c r="J17" s="41">
        <f t="shared" si="3"/>
        <v>28771096.540240441</v>
      </c>
      <c r="K17" s="43">
        <v>0</v>
      </c>
      <c r="L17" s="41">
        <f t="shared" ref="L17:L24" si="4">D17-K17</f>
        <v>19181000</v>
      </c>
      <c r="M17" s="41">
        <v>19181000</v>
      </c>
      <c r="N17" s="31"/>
    </row>
    <row r="18" spans="1:14" ht="40.15" customHeight="1" x14ac:dyDescent="0.4">
      <c r="A18" s="31"/>
      <c r="B18" s="31"/>
      <c r="C18" s="40" t="s">
        <v>232</v>
      </c>
      <c r="D18" s="41">
        <v>1446000</v>
      </c>
      <c r="E18" s="41">
        <v>1057379824</v>
      </c>
      <c r="F18" s="41">
        <v>381744992</v>
      </c>
      <c r="G18" s="41">
        <f t="shared" si="1"/>
        <v>675634832</v>
      </c>
      <c r="H18" s="41">
        <v>574074000</v>
      </c>
      <c r="I18" s="42">
        <f t="shared" si="2"/>
        <v>2.5188390346889077E-3</v>
      </c>
      <c r="J18" s="41">
        <f t="shared" si="3"/>
        <v>1701815.3880370823</v>
      </c>
      <c r="K18" s="43">
        <v>0</v>
      </c>
      <c r="L18" s="41">
        <f t="shared" si="4"/>
        <v>1446000</v>
      </c>
      <c r="M18" s="41">
        <v>1446000</v>
      </c>
      <c r="N18" s="31"/>
    </row>
    <row r="19" spans="1:14" ht="40.15" customHeight="1" x14ac:dyDescent="0.4">
      <c r="A19" s="31"/>
      <c r="B19" s="31"/>
      <c r="C19" s="40" t="s">
        <v>233</v>
      </c>
      <c r="D19" s="41">
        <v>3500000</v>
      </c>
      <c r="E19" s="41">
        <v>2312357613</v>
      </c>
      <c r="F19" s="41">
        <v>80905026</v>
      </c>
      <c r="G19" s="41">
        <f t="shared" si="1"/>
        <v>2231452587</v>
      </c>
      <c r="H19" s="41">
        <v>2135050000</v>
      </c>
      <c r="I19" s="42">
        <f t="shared" si="2"/>
        <v>1.6393058710568839E-3</v>
      </c>
      <c r="J19" s="41">
        <f t="shared" si="3"/>
        <v>3658033.3268541722</v>
      </c>
      <c r="K19" s="43">
        <v>0</v>
      </c>
      <c r="L19" s="41">
        <f t="shared" si="4"/>
        <v>3500000</v>
      </c>
      <c r="M19" s="41">
        <v>3500000</v>
      </c>
      <c r="N19" s="31"/>
    </row>
    <row r="20" spans="1:14" ht="40.15" customHeight="1" x14ac:dyDescent="0.4">
      <c r="A20" s="31"/>
      <c r="B20" s="31"/>
      <c r="C20" s="40" t="s">
        <v>234</v>
      </c>
      <c r="D20" s="41">
        <v>3039000</v>
      </c>
      <c r="E20" s="41">
        <v>668641954</v>
      </c>
      <c r="F20" s="41">
        <v>566516</v>
      </c>
      <c r="G20" s="41">
        <f t="shared" si="1"/>
        <v>668075438</v>
      </c>
      <c r="H20" s="41">
        <v>627120000</v>
      </c>
      <c r="I20" s="42">
        <f t="shared" si="2"/>
        <v>4.8459624952162262E-3</v>
      </c>
      <c r="J20" s="41">
        <f t="shared" si="3"/>
        <v>3237468.5165231531</v>
      </c>
      <c r="K20" s="43">
        <v>0</v>
      </c>
      <c r="L20" s="41">
        <f t="shared" si="4"/>
        <v>3039000</v>
      </c>
      <c r="M20" s="41">
        <v>3039000</v>
      </c>
      <c r="N20" s="31"/>
    </row>
    <row r="21" spans="1:14" ht="40.15" customHeight="1" x14ac:dyDescent="0.4">
      <c r="A21" s="31"/>
      <c r="B21" s="31"/>
      <c r="C21" s="40" t="s">
        <v>235</v>
      </c>
      <c r="D21" s="41">
        <v>1907000</v>
      </c>
      <c r="E21" s="41">
        <v>527266882</v>
      </c>
      <c r="F21" s="41">
        <v>1047540</v>
      </c>
      <c r="G21" s="41">
        <f t="shared" si="1"/>
        <v>526219342</v>
      </c>
      <c r="H21" s="41">
        <v>524293923</v>
      </c>
      <c r="I21" s="42">
        <f t="shared" si="2"/>
        <v>3.6372727516813122E-3</v>
      </c>
      <c r="J21" s="41">
        <f t="shared" si="3"/>
        <v>1914003.2740642696</v>
      </c>
      <c r="K21" s="43">
        <v>0</v>
      </c>
      <c r="L21" s="41">
        <f t="shared" si="4"/>
        <v>1907000</v>
      </c>
      <c r="M21" s="41">
        <v>1907000</v>
      </c>
      <c r="N21" s="31"/>
    </row>
    <row r="22" spans="1:14" ht="40.15" customHeight="1" x14ac:dyDescent="0.4">
      <c r="A22" s="31"/>
      <c r="B22" s="31"/>
      <c r="C22" s="40" t="s">
        <v>236</v>
      </c>
      <c r="D22" s="41">
        <v>2300000</v>
      </c>
      <c r="E22" s="41">
        <v>1506366277</v>
      </c>
      <c r="F22" s="41">
        <v>372776354</v>
      </c>
      <c r="G22" s="41">
        <f t="shared" si="1"/>
        <v>1133589923</v>
      </c>
      <c r="H22" s="41">
        <v>416300000</v>
      </c>
      <c r="I22" s="42">
        <f t="shared" si="2"/>
        <v>5.5248618784530384E-3</v>
      </c>
      <c r="J22" s="41">
        <f t="shared" si="3"/>
        <v>6262927.7513812156</v>
      </c>
      <c r="K22" s="43">
        <v>0</v>
      </c>
      <c r="L22" s="41">
        <f t="shared" si="4"/>
        <v>2300000</v>
      </c>
      <c r="M22" s="41">
        <v>2300000</v>
      </c>
      <c r="N22" s="31"/>
    </row>
    <row r="23" spans="1:14" ht="40.15" customHeight="1" x14ac:dyDescent="0.4">
      <c r="A23" s="31"/>
      <c r="B23" s="31"/>
      <c r="C23" s="40" t="s">
        <v>237</v>
      </c>
      <c r="D23" s="41">
        <v>935000</v>
      </c>
      <c r="E23" s="41">
        <v>282409277</v>
      </c>
      <c r="F23" s="41">
        <v>1499285</v>
      </c>
      <c r="G23" s="41">
        <f t="shared" si="1"/>
        <v>280909992</v>
      </c>
      <c r="H23" s="41">
        <v>268414965</v>
      </c>
      <c r="I23" s="42">
        <f t="shared" si="2"/>
        <v>3.4834123350760268E-3</v>
      </c>
      <c r="J23" s="41">
        <f t="shared" si="3"/>
        <v>978525.331178908</v>
      </c>
      <c r="K23" s="43">
        <v>0</v>
      </c>
      <c r="L23" s="41">
        <f t="shared" si="4"/>
        <v>935000</v>
      </c>
      <c r="M23" s="41">
        <v>935000</v>
      </c>
      <c r="N23" s="31"/>
    </row>
    <row r="24" spans="1:14" ht="40.15" customHeight="1" x14ac:dyDescent="0.4">
      <c r="A24" s="31"/>
      <c r="B24" s="31"/>
      <c r="C24" s="40" t="s">
        <v>238</v>
      </c>
      <c r="D24" s="41">
        <v>4019000</v>
      </c>
      <c r="E24" s="41">
        <v>2628299497</v>
      </c>
      <c r="F24" s="41">
        <v>344392767</v>
      </c>
      <c r="G24" s="41">
        <f t="shared" si="1"/>
        <v>2283906730</v>
      </c>
      <c r="H24" s="41">
        <v>23000000</v>
      </c>
      <c r="I24" s="42">
        <f t="shared" si="2"/>
        <v>0.17473913043478262</v>
      </c>
      <c r="J24" s="41">
        <f t="shared" si="3"/>
        <v>399087875.99434787</v>
      </c>
      <c r="K24" s="43">
        <v>0</v>
      </c>
      <c r="L24" s="41">
        <f t="shared" si="4"/>
        <v>4019000</v>
      </c>
      <c r="M24" s="41">
        <v>4019000</v>
      </c>
      <c r="N24" s="31"/>
    </row>
    <row r="25" spans="1:14" ht="40.15" customHeight="1" x14ac:dyDescent="0.4">
      <c r="A25" s="31"/>
      <c r="B25" s="31"/>
      <c r="C25" s="40" t="s">
        <v>239</v>
      </c>
      <c r="D25" s="41">
        <v>130000</v>
      </c>
      <c r="E25" s="41">
        <v>884677742</v>
      </c>
      <c r="F25" s="41">
        <v>80681660</v>
      </c>
      <c r="G25" s="41">
        <f t="shared" si="1"/>
        <v>803996082</v>
      </c>
      <c r="H25" s="41">
        <v>174842446</v>
      </c>
      <c r="I25" s="42">
        <f>D25/H25</f>
        <v>7.4352654617975322E-4</v>
      </c>
      <c r="J25" s="41">
        <f>G25*I25</f>
        <v>597792.42999151361</v>
      </c>
      <c r="K25" s="43">
        <v>0</v>
      </c>
      <c r="L25" s="41">
        <f>D25-K25</f>
        <v>130000</v>
      </c>
      <c r="M25" s="41">
        <v>130000</v>
      </c>
      <c r="N25" s="31"/>
    </row>
    <row r="26" spans="1:14" ht="40.15" customHeight="1" x14ac:dyDescent="0.4">
      <c r="A26" s="31"/>
      <c r="B26" s="31"/>
      <c r="C26" s="40" t="s">
        <v>240</v>
      </c>
      <c r="D26" s="41">
        <v>5200000</v>
      </c>
      <c r="E26" s="41">
        <v>24834865000000</v>
      </c>
      <c r="F26" s="41">
        <v>24466761000000</v>
      </c>
      <c r="G26" s="41">
        <f t="shared" si="1"/>
        <v>368104000000</v>
      </c>
      <c r="H26" s="41">
        <v>16602000000</v>
      </c>
      <c r="I26" s="42">
        <f>D26/H26</f>
        <v>3.1321527526804001E-4</v>
      </c>
      <c r="J26" s="41">
        <f>G26*I26</f>
        <v>115295795.6872666</v>
      </c>
      <c r="K26" s="43">
        <v>0</v>
      </c>
      <c r="L26" s="41">
        <f>D26-K26</f>
        <v>5200000</v>
      </c>
      <c r="M26" s="41">
        <v>5200000</v>
      </c>
      <c r="N26" s="31"/>
    </row>
    <row r="27" spans="1:14" ht="40.15" customHeight="1" x14ac:dyDescent="0.4">
      <c r="A27" s="31"/>
      <c r="B27" s="31"/>
      <c r="C27" s="40" t="s">
        <v>241</v>
      </c>
      <c r="D27" s="41">
        <v>100000</v>
      </c>
      <c r="E27" s="41">
        <v>200944000</v>
      </c>
      <c r="F27" s="41">
        <v>41092000</v>
      </c>
      <c r="G27" s="41">
        <f t="shared" si="1"/>
        <v>159852000</v>
      </c>
      <c r="H27" s="41">
        <v>60000000</v>
      </c>
      <c r="I27" s="42">
        <f>D27/H27</f>
        <v>1.6666666666666668E-3</v>
      </c>
      <c r="J27" s="41">
        <f>G27*I27</f>
        <v>266420</v>
      </c>
      <c r="K27" s="43">
        <v>0</v>
      </c>
      <c r="L27" s="41">
        <f>D27-K27</f>
        <v>100000</v>
      </c>
      <c r="M27" s="41">
        <v>100000</v>
      </c>
      <c r="N27" s="31"/>
    </row>
    <row r="28" spans="1:14" ht="40.15" customHeight="1" x14ac:dyDescent="0.4">
      <c r="A28" s="31"/>
      <c r="B28" s="31"/>
      <c r="C28" s="39" t="s">
        <v>223</v>
      </c>
      <c r="D28" s="41">
        <f>SUM(D16:D27)</f>
        <v>46237000</v>
      </c>
      <c r="E28" s="41">
        <f>SUM(E16:E27)</f>
        <v>26756934094737</v>
      </c>
      <c r="F28" s="41">
        <f>SUM(F16:F27)</f>
        <v>26288850626023</v>
      </c>
      <c r="G28" s="41">
        <f>SUM(G16:G27)</f>
        <v>468083468714</v>
      </c>
      <c r="H28" s="41">
        <f>SUM(H16:H27)</f>
        <v>81320892246</v>
      </c>
      <c r="I28" s="44" t="s">
        <v>12</v>
      </c>
      <c r="J28" s="41">
        <f>SUM(J16:J27)</f>
        <v>569971186.34915316</v>
      </c>
      <c r="K28" s="43">
        <f>SUM(K16:K27)</f>
        <v>0</v>
      </c>
      <c r="L28" s="41">
        <f>SUM(L16:L27)</f>
        <v>46237000</v>
      </c>
      <c r="M28" s="41">
        <f>SUM(M16:M27)</f>
        <v>46237000</v>
      </c>
      <c r="N28" s="31"/>
    </row>
    <row r="29" spans="1:14" ht="7.5" customHeight="1" x14ac:dyDescent="0.4"/>
    <row r="30" spans="1:14" ht="6.75" customHeight="1" x14ac:dyDescent="0.4"/>
    <row r="32" spans="1:14" x14ac:dyDescent="0.4">
      <c r="L32" s="48">
        <f>D12+L28</f>
        <v>5124477000</v>
      </c>
    </row>
    <row r="36" spans="6:6" x14ac:dyDescent="0.4">
      <c r="F36" s="49"/>
    </row>
  </sheetData>
  <phoneticPr fontId="10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BB59-C785-42C5-B842-C0B9190FE00A}">
  <dimension ref="C1:K24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1.25" style="14" customWidth="1"/>
    <col min="2" max="2" width="5.625" style="14" customWidth="1"/>
    <col min="3" max="3" width="40.5" style="14" bestFit="1" customWidth="1"/>
    <col min="4" max="8" width="15.625" style="50" customWidth="1"/>
    <col min="9" max="9" width="15.75" style="50" customWidth="1"/>
    <col min="10" max="11" width="15.75" style="14" customWidth="1"/>
    <col min="12" max="16384" width="9" style="14"/>
  </cols>
  <sheetData>
    <row r="1" spans="3:11" ht="44.1" customHeight="1" x14ac:dyDescent="0.4"/>
    <row r="2" spans="3:11" ht="18.75" customHeight="1" x14ac:dyDescent="0.4">
      <c r="C2" s="51" t="s">
        <v>242</v>
      </c>
      <c r="D2" s="52"/>
      <c r="E2" s="52"/>
      <c r="F2" s="52"/>
      <c r="G2" s="52"/>
      <c r="H2" s="52"/>
      <c r="I2" s="53" t="s">
        <v>178</v>
      </c>
    </row>
    <row r="3" spans="3:11" s="31" customFormat="1" ht="17.649999999999999" customHeight="1" x14ac:dyDescent="0.4">
      <c r="C3" s="203" t="s">
        <v>243</v>
      </c>
      <c r="D3" s="204" t="s">
        <v>244</v>
      </c>
      <c r="E3" s="204" t="s">
        <v>245</v>
      </c>
      <c r="F3" s="204" t="s">
        <v>246</v>
      </c>
      <c r="G3" s="204" t="s">
        <v>247</v>
      </c>
      <c r="H3" s="206" t="s">
        <v>248</v>
      </c>
      <c r="I3" s="201" t="s">
        <v>249</v>
      </c>
    </row>
    <row r="4" spans="3:11" s="28" customFormat="1" ht="17.649999999999999" customHeight="1" x14ac:dyDescent="0.4">
      <c r="C4" s="203"/>
      <c r="D4" s="205"/>
      <c r="E4" s="205"/>
      <c r="F4" s="205"/>
      <c r="G4" s="205"/>
      <c r="H4" s="205"/>
      <c r="I4" s="202"/>
    </row>
    <row r="5" spans="3:11" s="31" customFormat="1" ht="35.1" customHeight="1" x14ac:dyDescent="0.4">
      <c r="C5" s="54" t="s">
        <v>250</v>
      </c>
      <c r="D5" s="55">
        <v>3546222834</v>
      </c>
      <c r="E5" s="55">
        <v>0</v>
      </c>
      <c r="F5" s="55">
        <v>0</v>
      </c>
      <c r="G5" s="55">
        <v>0</v>
      </c>
      <c r="H5" s="55">
        <f>SUM(D5:G5)</f>
        <v>3546222834</v>
      </c>
      <c r="I5" s="55">
        <v>3546222834</v>
      </c>
    </row>
    <row r="6" spans="3:11" s="31" customFormat="1" ht="35.1" customHeight="1" x14ac:dyDescent="0.4">
      <c r="C6" s="54" t="s">
        <v>251</v>
      </c>
      <c r="D6" s="55">
        <v>58996781</v>
      </c>
      <c r="E6" s="55">
        <v>0</v>
      </c>
      <c r="F6" s="55">
        <v>0</v>
      </c>
      <c r="G6" s="55">
        <v>0</v>
      </c>
      <c r="H6" s="55">
        <f t="shared" ref="H6:H18" si="0">SUM(D6:G6)</f>
        <v>58996781</v>
      </c>
      <c r="I6" s="55">
        <v>52051971</v>
      </c>
    </row>
    <row r="7" spans="3:11" s="31" customFormat="1" ht="35.1" customHeight="1" x14ac:dyDescent="0.15">
      <c r="C7" s="54" t="s">
        <v>252</v>
      </c>
      <c r="D7" s="55">
        <v>203978927</v>
      </c>
      <c r="E7" s="55">
        <v>0</v>
      </c>
      <c r="F7" s="55">
        <v>136021073</v>
      </c>
      <c r="G7" s="55">
        <v>0</v>
      </c>
      <c r="H7" s="55">
        <f t="shared" si="0"/>
        <v>340000000</v>
      </c>
      <c r="I7" s="55">
        <v>340000000</v>
      </c>
      <c r="K7" s="56"/>
    </row>
    <row r="8" spans="3:11" s="31" customFormat="1" ht="35.1" customHeight="1" x14ac:dyDescent="0.4">
      <c r="C8" s="57" t="s">
        <v>253</v>
      </c>
      <c r="D8" s="55">
        <v>11914139</v>
      </c>
      <c r="E8" s="55">
        <v>0</v>
      </c>
      <c r="F8" s="55">
        <v>0</v>
      </c>
      <c r="G8" s="55">
        <v>1085861</v>
      </c>
      <c r="H8" s="55">
        <f t="shared" si="0"/>
        <v>13000000</v>
      </c>
      <c r="I8" s="55">
        <v>13000000</v>
      </c>
      <c r="K8" s="58"/>
    </row>
    <row r="9" spans="3:11" s="31" customFormat="1" ht="35.1" customHeight="1" x14ac:dyDescent="0.4">
      <c r="C9" s="57" t="s">
        <v>254</v>
      </c>
      <c r="D9" s="55">
        <v>19757200</v>
      </c>
      <c r="E9" s="55">
        <v>0</v>
      </c>
      <c r="F9" s="55">
        <v>0</v>
      </c>
      <c r="G9" s="55">
        <v>10242800</v>
      </c>
      <c r="H9" s="55">
        <f t="shared" si="0"/>
        <v>30000000</v>
      </c>
      <c r="I9" s="55">
        <v>30000000</v>
      </c>
    </row>
    <row r="10" spans="3:11" s="31" customFormat="1" ht="35.1" customHeight="1" x14ac:dyDescent="0.4">
      <c r="C10" s="57" t="s">
        <v>255</v>
      </c>
      <c r="D10" s="55">
        <v>59869504</v>
      </c>
      <c r="E10" s="55">
        <v>0</v>
      </c>
      <c r="F10" s="55">
        <v>0</v>
      </c>
      <c r="G10" s="55">
        <v>0</v>
      </c>
      <c r="H10" s="55">
        <f t="shared" si="0"/>
        <v>59869504</v>
      </c>
      <c r="I10" s="55">
        <v>59869504</v>
      </c>
    </row>
    <row r="11" spans="3:11" s="31" customFormat="1" ht="35.1" customHeight="1" x14ac:dyDescent="0.4">
      <c r="C11" s="57" t="s">
        <v>256</v>
      </c>
      <c r="D11" s="55">
        <v>13120702</v>
      </c>
      <c r="E11" s="55">
        <v>0</v>
      </c>
      <c r="F11" s="55">
        <v>0</v>
      </c>
      <c r="G11" s="55">
        <v>0</v>
      </c>
      <c r="H11" s="55">
        <f t="shared" si="0"/>
        <v>13120702</v>
      </c>
      <c r="I11" s="55">
        <v>13120702</v>
      </c>
    </row>
    <row r="12" spans="3:11" s="31" customFormat="1" ht="35.1" customHeight="1" x14ac:dyDescent="0.4">
      <c r="C12" s="57" t="s">
        <v>257</v>
      </c>
      <c r="D12" s="55">
        <v>84210152</v>
      </c>
      <c r="E12" s="55">
        <v>0</v>
      </c>
      <c r="F12" s="55">
        <v>0</v>
      </c>
      <c r="G12" s="55">
        <v>0</v>
      </c>
      <c r="H12" s="55">
        <f t="shared" si="0"/>
        <v>84210152</v>
      </c>
      <c r="I12" s="55">
        <v>84210152</v>
      </c>
    </row>
    <row r="13" spans="3:11" s="31" customFormat="1" ht="35.1" customHeight="1" x14ac:dyDescent="0.4">
      <c r="C13" s="57" t="s">
        <v>258</v>
      </c>
      <c r="D13" s="55">
        <v>22923815</v>
      </c>
      <c r="E13" s="55">
        <v>0</v>
      </c>
      <c r="F13" s="55">
        <v>0</v>
      </c>
      <c r="G13" s="55">
        <v>0</v>
      </c>
      <c r="H13" s="55">
        <f t="shared" si="0"/>
        <v>22923815</v>
      </c>
      <c r="I13" s="59">
        <v>22351815</v>
      </c>
    </row>
    <row r="14" spans="3:11" s="31" customFormat="1" ht="35.1" customHeight="1" x14ac:dyDescent="0.4">
      <c r="C14" s="57" t="s">
        <v>259</v>
      </c>
      <c r="D14" s="55">
        <v>9808280</v>
      </c>
      <c r="E14" s="55">
        <v>0</v>
      </c>
      <c r="F14" s="55">
        <v>0</v>
      </c>
      <c r="G14" s="55">
        <v>0</v>
      </c>
      <c r="H14" s="55">
        <f t="shared" si="0"/>
        <v>9808280</v>
      </c>
      <c r="I14" s="55">
        <v>9808280</v>
      </c>
    </row>
    <row r="15" spans="3:11" s="31" customFormat="1" ht="35.1" customHeight="1" x14ac:dyDescent="0.4">
      <c r="C15" s="57" t="s">
        <v>260</v>
      </c>
      <c r="D15" s="55">
        <v>0</v>
      </c>
      <c r="E15" s="55">
        <v>0</v>
      </c>
      <c r="F15" s="55">
        <v>0</v>
      </c>
      <c r="G15" s="55">
        <v>0</v>
      </c>
      <c r="H15" s="55">
        <f t="shared" si="0"/>
        <v>0</v>
      </c>
      <c r="I15" s="55">
        <v>0</v>
      </c>
    </row>
    <row r="16" spans="3:11" s="31" customFormat="1" ht="35.1" customHeight="1" x14ac:dyDescent="0.4">
      <c r="C16" s="57" t="s">
        <v>261</v>
      </c>
      <c r="D16" s="55">
        <v>11883821</v>
      </c>
      <c r="E16" s="55">
        <v>0</v>
      </c>
      <c r="F16" s="55">
        <v>0</v>
      </c>
      <c r="G16" s="55">
        <v>0</v>
      </c>
      <c r="H16" s="55">
        <f t="shared" si="0"/>
        <v>11883821</v>
      </c>
      <c r="I16" s="55">
        <v>11763821</v>
      </c>
    </row>
    <row r="17" spans="3:9" s="31" customFormat="1" ht="35.1" customHeight="1" x14ac:dyDescent="0.4">
      <c r="C17" s="57" t="s">
        <v>262</v>
      </c>
      <c r="D17" s="55">
        <v>123211861</v>
      </c>
      <c r="E17" s="55">
        <v>0</v>
      </c>
      <c r="F17" s="55">
        <v>0</v>
      </c>
      <c r="G17" s="55">
        <v>0</v>
      </c>
      <c r="H17" s="55">
        <f t="shared" si="0"/>
        <v>123211861</v>
      </c>
      <c r="I17" s="55">
        <v>123101861</v>
      </c>
    </row>
    <row r="18" spans="3:9" s="31" customFormat="1" ht="35.1" customHeight="1" x14ac:dyDescent="0.4">
      <c r="C18" s="57" t="s">
        <v>263</v>
      </c>
      <c r="D18" s="55">
        <v>19358925</v>
      </c>
      <c r="E18" s="55">
        <v>0</v>
      </c>
      <c r="F18" s="55">
        <v>0</v>
      </c>
      <c r="G18" s="55">
        <v>0</v>
      </c>
      <c r="H18" s="55">
        <f t="shared" si="0"/>
        <v>19358925</v>
      </c>
      <c r="I18" s="59">
        <v>13521425</v>
      </c>
    </row>
    <row r="19" spans="3:9" s="31" customFormat="1" ht="35.1" customHeight="1" x14ac:dyDescent="0.4">
      <c r="C19" s="60" t="s">
        <v>223</v>
      </c>
      <c r="D19" s="55">
        <f t="shared" ref="D19:I19" si="1">SUM(D5:D18)</f>
        <v>4185256941</v>
      </c>
      <c r="E19" s="55">
        <f t="shared" si="1"/>
        <v>0</v>
      </c>
      <c r="F19" s="55">
        <f t="shared" si="1"/>
        <v>136021073</v>
      </c>
      <c r="G19" s="55">
        <f t="shared" si="1"/>
        <v>11328661</v>
      </c>
      <c r="H19" s="55">
        <f t="shared" si="1"/>
        <v>4332606675</v>
      </c>
      <c r="I19" s="55">
        <f t="shared" si="1"/>
        <v>4319022365</v>
      </c>
    </row>
    <row r="20" spans="3:9" s="31" customFormat="1" ht="12.95" customHeight="1" x14ac:dyDescent="0.4">
      <c r="C20" s="61"/>
      <c r="D20" s="62"/>
      <c r="E20" s="62"/>
      <c r="F20" s="62"/>
      <c r="G20" s="62"/>
      <c r="H20" s="62"/>
      <c r="I20" s="62"/>
    </row>
    <row r="21" spans="3:9" ht="12.95" customHeight="1" x14ac:dyDescent="0.4"/>
    <row r="22" spans="3:9" ht="12.95" customHeight="1" x14ac:dyDescent="0.4">
      <c r="G22" s="63" t="s">
        <v>264</v>
      </c>
      <c r="H22" s="50">
        <f>SUM(H7:H18)</f>
        <v>727387060</v>
      </c>
    </row>
    <row r="23" spans="3:9" ht="12.95" customHeight="1" x14ac:dyDescent="0.4"/>
    <row r="24" spans="3:9" ht="12.95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352C-0942-440F-9570-0702BF5D576D}">
  <dimension ref="C1:L9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25" style="14" customWidth="1"/>
    <col min="2" max="2" width="0.875" style="14" customWidth="1"/>
    <col min="3" max="3" width="19.625" style="14" customWidth="1"/>
    <col min="4" max="8" width="14.625" style="50" customWidth="1"/>
    <col min="9" max="9" width="0.875" style="14" customWidth="1"/>
    <col min="10" max="10" width="13.125" style="14" customWidth="1"/>
    <col min="11" max="16384" width="9" style="14"/>
  </cols>
  <sheetData>
    <row r="1" spans="3:12" ht="27" customHeight="1" x14ac:dyDescent="0.4"/>
    <row r="2" spans="3:12" ht="19.5" customHeight="1" x14ac:dyDescent="0.4">
      <c r="C2" s="64" t="s">
        <v>265</v>
      </c>
      <c r="D2" s="65"/>
      <c r="E2" s="65"/>
      <c r="F2" s="65"/>
      <c r="G2" s="65"/>
      <c r="H2" s="65" t="s">
        <v>210</v>
      </c>
      <c r="I2" s="66"/>
      <c r="J2" s="66"/>
      <c r="K2" s="66"/>
      <c r="L2" s="66"/>
    </row>
    <row r="3" spans="3:12" s="31" customFormat="1" ht="21" customHeight="1" x14ac:dyDescent="0.4">
      <c r="C3" s="207" t="s">
        <v>266</v>
      </c>
      <c r="D3" s="209" t="s">
        <v>267</v>
      </c>
      <c r="E3" s="210"/>
      <c r="F3" s="209" t="s">
        <v>268</v>
      </c>
      <c r="G3" s="210"/>
      <c r="H3" s="206" t="s">
        <v>269</v>
      </c>
    </row>
    <row r="4" spans="3:12" s="31" customFormat="1" ht="22.15" customHeight="1" x14ac:dyDescent="0.4">
      <c r="C4" s="208"/>
      <c r="D4" s="67" t="s">
        <v>270</v>
      </c>
      <c r="E4" s="67" t="s">
        <v>271</v>
      </c>
      <c r="F4" s="67" t="s">
        <v>270</v>
      </c>
      <c r="G4" s="67" t="s">
        <v>271</v>
      </c>
      <c r="H4" s="211"/>
    </row>
    <row r="5" spans="3:12" s="31" customFormat="1" ht="20.100000000000001" customHeight="1" x14ac:dyDescent="0.4">
      <c r="C5" s="68" t="s">
        <v>272</v>
      </c>
      <c r="D5" s="69">
        <v>180296000</v>
      </c>
      <c r="E5" s="55">
        <v>0</v>
      </c>
      <c r="F5" s="55">
        <v>0</v>
      </c>
      <c r="G5" s="55">
        <v>0</v>
      </c>
      <c r="H5" s="69">
        <f>SUM(D5,F5)</f>
        <v>180296000</v>
      </c>
    </row>
    <row r="6" spans="3:12" s="31" customFormat="1" ht="20.100000000000001" customHeight="1" x14ac:dyDescent="0.4">
      <c r="C6" s="70" t="s">
        <v>223</v>
      </c>
      <c r="D6" s="69">
        <f>SUM(D5)</f>
        <v>180296000</v>
      </c>
      <c r="E6" s="55">
        <f>SUM(E5)</f>
        <v>0</v>
      </c>
      <c r="F6" s="55">
        <f>SUM(F5)</f>
        <v>0</v>
      </c>
      <c r="G6" s="55">
        <f>SUM(G5)</f>
        <v>0</v>
      </c>
      <c r="H6" s="69">
        <f>SUM(H5)</f>
        <v>180296000</v>
      </c>
    </row>
    <row r="7" spans="3:12" ht="3.75" customHeight="1" x14ac:dyDescent="0.4">
      <c r="C7" s="71"/>
      <c r="D7" s="72"/>
      <c r="E7" s="72"/>
      <c r="F7" s="72"/>
      <c r="G7" s="72"/>
      <c r="H7" s="72"/>
      <c r="I7" s="73"/>
      <c r="J7" s="73"/>
      <c r="K7" s="73"/>
      <c r="L7" s="74"/>
    </row>
    <row r="8" spans="3:12" x14ac:dyDescent="0.4">
      <c r="D8" s="75"/>
      <c r="E8" s="75"/>
      <c r="F8" s="75"/>
      <c r="G8" s="75"/>
      <c r="H8" s="75"/>
      <c r="I8" s="73"/>
      <c r="J8" s="73"/>
    </row>
    <row r="9" spans="3:12" x14ac:dyDescent="0.4">
      <c r="D9" s="76"/>
      <c r="E9" s="76"/>
      <c r="F9" s="76"/>
      <c r="G9" s="76"/>
      <c r="H9" s="76"/>
      <c r="I9" s="31"/>
      <c r="J9" s="31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7244-2596-4D8D-907B-9BA3390C875A}">
  <dimension ref="B1:K38"/>
  <sheetViews>
    <sheetView view="pageBreakPreview" zoomScaleNormal="80" zoomScaleSheetLayoutView="100" workbookViewId="0">
      <selection sqref="A1:D1"/>
    </sheetView>
  </sheetViews>
  <sheetFormatPr defaultColWidth="9" defaultRowHeight="13.5" x14ac:dyDescent="0.4"/>
  <cols>
    <col min="1" max="1" width="1" style="14" customWidth="1"/>
    <col min="2" max="2" width="34.625" style="14" bestFit="1" customWidth="1"/>
    <col min="3" max="4" width="18.625" style="50" customWidth="1"/>
    <col min="5" max="5" width="3.5" style="14" customWidth="1"/>
    <col min="6" max="6" width="28.75" style="14" bestFit="1" customWidth="1"/>
    <col min="7" max="8" width="18.625" style="50" customWidth="1"/>
    <col min="9" max="9" width="11.375" style="14" customWidth="1"/>
    <col min="10" max="16384" width="9" style="14"/>
  </cols>
  <sheetData>
    <row r="1" spans="2:11" ht="25.5" customHeight="1" x14ac:dyDescent="0.4"/>
    <row r="2" spans="2:11" ht="19.5" customHeight="1" x14ac:dyDescent="0.4">
      <c r="B2" s="14" t="s">
        <v>273</v>
      </c>
      <c r="C2" s="77"/>
      <c r="D2" s="78" t="s">
        <v>210</v>
      </c>
      <c r="E2" s="66"/>
      <c r="F2" s="73" t="s">
        <v>274</v>
      </c>
      <c r="G2" s="77"/>
      <c r="H2" s="78" t="s">
        <v>210</v>
      </c>
    </row>
    <row r="3" spans="2:11" s="31" customFormat="1" ht="30" customHeight="1" x14ac:dyDescent="0.4">
      <c r="B3" s="79" t="s">
        <v>266</v>
      </c>
      <c r="C3" s="80" t="s">
        <v>275</v>
      </c>
      <c r="D3" s="80" t="s">
        <v>276</v>
      </c>
      <c r="E3" s="81"/>
      <c r="F3" s="79" t="s">
        <v>266</v>
      </c>
      <c r="G3" s="80" t="s">
        <v>275</v>
      </c>
      <c r="H3" s="80" t="s">
        <v>276</v>
      </c>
    </row>
    <row r="4" spans="2:11" s="31" customFormat="1" ht="16.149999999999999" customHeight="1" x14ac:dyDescent="0.4">
      <c r="B4" s="82" t="s">
        <v>277</v>
      </c>
      <c r="C4" s="82"/>
      <c r="D4" s="82"/>
      <c r="E4" s="81"/>
      <c r="F4" s="82" t="s">
        <v>277</v>
      </c>
      <c r="G4" s="82"/>
      <c r="H4" s="82"/>
    </row>
    <row r="5" spans="2:11" s="31" customFormat="1" ht="21" customHeight="1" x14ac:dyDescent="0.4">
      <c r="B5" s="68"/>
      <c r="C5" s="83">
        <v>0</v>
      </c>
      <c r="D5" s="83">
        <v>0</v>
      </c>
      <c r="E5" s="81"/>
      <c r="F5" s="68"/>
      <c r="G5" s="83">
        <v>0</v>
      </c>
      <c r="H5" s="83">
        <v>0</v>
      </c>
    </row>
    <row r="6" spans="2:11" s="31" customFormat="1" ht="21" customHeight="1" thickBot="1" x14ac:dyDescent="0.45">
      <c r="B6" s="84" t="s">
        <v>278</v>
      </c>
      <c r="C6" s="85">
        <f>SUM(C5)</f>
        <v>0</v>
      </c>
      <c r="D6" s="85">
        <f>SUM(D5)</f>
        <v>0</v>
      </c>
      <c r="E6" s="81"/>
      <c r="F6" s="84" t="s">
        <v>278</v>
      </c>
      <c r="G6" s="85">
        <f>SUM(G5)</f>
        <v>0</v>
      </c>
      <c r="H6" s="85">
        <f>SUM(H5)</f>
        <v>0</v>
      </c>
    </row>
    <row r="7" spans="2:11" s="31" customFormat="1" ht="16.149999999999999" customHeight="1" thickTop="1" x14ac:dyDescent="0.4">
      <c r="B7" s="86" t="s">
        <v>279</v>
      </c>
      <c r="C7" s="87"/>
      <c r="D7" s="87"/>
      <c r="E7" s="81"/>
      <c r="F7" s="86" t="s">
        <v>279</v>
      </c>
      <c r="G7" s="87"/>
      <c r="H7" s="87"/>
    </row>
    <row r="8" spans="2:11" s="31" customFormat="1" ht="16.149999999999999" customHeight="1" x14ac:dyDescent="0.4">
      <c r="B8" s="86" t="s">
        <v>280</v>
      </c>
      <c r="C8" s="87"/>
      <c r="D8" s="87"/>
      <c r="E8" s="81"/>
      <c r="F8" s="86" t="s">
        <v>280</v>
      </c>
      <c r="G8" s="87"/>
      <c r="H8" s="87"/>
    </row>
    <row r="9" spans="2:11" s="31" customFormat="1" ht="21" customHeight="1" x14ac:dyDescent="0.4">
      <c r="B9" s="68" t="s">
        <v>281</v>
      </c>
      <c r="C9" s="88">
        <v>120143989</v>
      </c>
      <c r="D9" s="88">
        <f t="shared" ref="D9:D14" si="0">ROUND(C9*$D$34,0)</f>
        <v>14393250</v>
      </c>
      <c r="E9" s="81"/>
      <c r="F9" s="68" t="s">
        <v>281</v>
      </c>
      <c r="G9" s="88">
        <v>52255405</v>
      </c>
      <c r="H9" s="88">
        <f t="shared" ref="H9:H14" si="1">ROUND(G9*$H$34,0)</f>
        <v>512103</v>
      </c>
      <c r="J9" s="31">
        <v>0.12560000000000002</v>
      </c>
      <c r="K9" s="31">
        <v>1.1399999999999999E-2</v>
      </c>
    </row>
    <row r="10" spans="2:11" s="31" customFormat="1" ht="21" customHeight="1" x14ac:dyDescent="0.4">
      <c r="B10" s="68" t="s">
        <v>282</v>
      </c>
      <c r="C10" s="88">
        <v>180098230</v>
      </c>
      <c r="D10" s="88">
        <f t="shared" si="0"/>
        <v>21575768</v>
      </c>
      <c r="E10" s="81"/>
      <c r="F10" s="68" t="s">
        <v>282</v>
      </c>
      <c r="G10" s="88">
        <v>58394054</v>
      </c>
      <c r="H10" s="88">
        <f t="shared" si="1"/>
        <v>572262</v>
      </c>
    </row>
    <row r="11" spans="2:11" s="31" customFormat="1" ht="21" customHeight="1" x14ac:dyDescent="0.4">
      <c r="B11" s="68" t="s">
        <v>283</v>
      </c>
      <c r="C11" s="88">
        <v>15173188</v>
      </c>
      <c r="D11" s="88">
        <f t="shared" si="0"/>
        <v>1817748</v>
      </c>
      <c r="E11" s="81"/>
      <c r="F11" s="68" t="s">
        <v>283</v>
      </c>
      <c r="G11" s="88">
        <v>6889400</v>
      </c>
      <c r="H11" s="88">
        <f t="shared" si="1"/>
        <v>67516</v>
      </c>
    </row>
    <row r="12" spans="2:11" s="31" customFormat="1" ht="21" customHeight="1" x14ac:dyDescent="0.4">
      <c r="B12" s="68" t="s">
        <v>284</v>
      </c>
      <c r="C12" s="88">
        <v>13477352</v>
      </c>
      <c r="D12" s="88">
        <f t="shared" si="0"/>
        <v>1614587</v>
      </c>
      <c r="E12" s="81"/>
      <c r="F12" s="68" t="s">
        <v>284</v>
      </c>
      <c r="G12" s="88">
        <v>4508911</v>
      </c>
      <c r="H12" s="88">
        <f t="shared" si="1"/>
        <v>44187</v>
      </c>
    </row>
    <row r="13" spans="2:11" s="31" customFormat="1" ht="21" customHeight="1" x14ac:dyDescent="0.4">
      <c r="B13" s="68" t="s">
        <v>285</v>
      </c>
      <c r="C13" s="88">
        <v>1413030</v>
      </c>
      <c r="D13" s="88">
        <f t="shared" si="0"/>
        <v>169281</v>
      </c>
      <c r="E13" s="81"/>
      <c r="F13" s="68" t="s">
        <v>285</v>
      </c>
      <c r="G13" s="88">
        <v>410435</v>
      </c>
      <c r="H13" s="88">
        <f t="shared" si="1"/>
        <v>4022</v>
      </c>
    </row>
    <row r="14" spans="2:11" s="31" customFormat="1" ht="21" customHeight="1" x14ac:dyDescent="0.4">
      <c r="B14" s="68" t="s">
        <v>286</v>
      </c>
      <c r="C14" s="88">
        <v>52564</v>
      </c>
      <c r="D14" s="88">
        <f t="shared" si="0"/>
        <v>6297</v>
      </c>
      <c r="E14" s="81"/>
      <c r="F14" s="86" t="s">
        <v>286</v>
      </c>
      <c r="G14" s="88">
        <v>224458</v>
      </c>
      <c r="H14" s="88">
        <f t="shared" si="1"/>
        <v>2200</v>
      </c>
      <c r="J14" s="89">
        <f>SUM(C9:C14)</f>
        <v>330358353</v>
      </c>
      <c r="K14" s="89">
        <f>SUM(G9:G14)</f>
        <v>122682663</v>
      </c>
    </row>
    <row r="15" spans="2:11" s="31" customFormat="1" ht="21" customHeight="1" x14ac:dyDescent="0.4">
      <c r="B15" s="68" t="s">
        <v>287</v>
      </c>
      <c r="C15" s="88"/>
      <c r="D15" s="88"/>
      <c r="E15" s="81"/>
      <c r="F15" s="68" t="s">
        <v>287</v>
      </c>
      <c r="G15" s="88"/>
      <c r="H15" s="88"/>
    </row>
    <row r="16" spans="2:11" s="31" customFormat="1" ht="21" customHeight="1" x14ac:dyDescent="0.4">
      <c r="B16" s="68" t="s">
        <v>288</v>
      </c>
      <c r="C16" s="88">
        <v>205900</v>
      </c>
      <c r="D16" s="88">
        <f t="shared" ref="D16:D30" si="2">ROUND(C16*$D$34,0)</f>
        <v>24667</v>
      </c>
      <c r="E16" s="81"/>
      <c r="F16" s="68" t="s">
        <v>289</v>
      </c>
      <c r="G16" s="88">
        <v>600</v>
      </c>
      <c r="H16" s="88">
        <f t="shared" ref="H16:H29" si="3">ROUND(G16*$H$34,0)</f>
        <v>6</v>
      </c>
    </row>
    <row r="17" spans="2:11" s="31" customFormat="1" ht="21" customHeight="1" x14ac:dyDescent="0.4">
      <c r="B17" s="68" t="s">
        <v>290</v>
      </c>
      <c r="C17" s="88">
        <v>152273</v>
      </c>
      <c r="D17" s="88">
        <f t="shared" si="2"/>
        <v>18242</v>
      </c>
      <c r="E17" s="81"/>
      <c r="F17" s="68" t="s">
        <v>291</v>
      </c>
      <c r="G17" s="88">
        <v>27193</v>
      </c>
      <c r="H17" s="88">
        <f t="shared" si="3"/>
        <v>266</v>
      </c>
    </row>
    <row r="18" spans="2:11" s="31" customFormat="1" ht="21" customHeight="1" x14ac:dyDescent="0.4">
      <c r="B18" s="68" t="s">
        <v>292</v>
      </c>
      <c r="C18" s="88">
        <v>262213</v>
      </c>
      <c r="D18" s="88">
        <f t="shared" si="2"/>
        <v>31413</v>
      </c>
      <c r="E18" s="81"/>
      <c r="F18" s="68" t="s">
        <v>293</v>
      </c>
      <c r="G18" s="88">
        <v>72820</v>
      </c>
      <c r="H18" s="88">
        <f t="shared" si="3"/>
        <v>714</v>
      </c>
    </row>
    <row r="19" spans="2:11" s="31" customFormat="1" ht="21" customHeight="1" x14ac:dyDescent="0.4">
      <c r="B19" s="68" t="s">
        <v>294</v>
      </c>
      <c r="C19" s="88">
        <v>286325</v>
      </c>
      <c r="D19" s="88">
        <f t="shared" si="2"/>
        <v>34302</v>
      </c>
      <c r="E19" s="81"/>
      <c r="F19" s="68" t="s">
        <v>294</v>
      </c>
      <c r="G19" s="88">
        <v>216500</v>
      </c>
      <c r="H19" s="88">
        <f t="shared" si="3"/>
        <v>2122</v>
      </c>
    </row>
    <row r="20" spans="2:11" s="31" customFormat="1" ht="21" customHeight="1" x14ac:dyDescent="0.4">
      <c r="B20" s="68" t="s">
        <v>295</v>
      </c>
      <c r="C20" s="88">
        <v>2019958</v>
      </c>
      <c r="D20" s="88">
        <f t="shared" si="2"/>
        <v>241991</v>
      </c>
      <c r="E20" s="81"/>
      <c r="F20" s="68" t="s">
        <v>296</v>
      </c>
      <c r="G20" s="88">
        <v>0</v>
      </c>
      <c r="H20" s="88">
        <f t="shared" si="3"/>
        <v>0</v>
      </c>
    </row>
    <row r="21" spans="2:11" s="31" customFormat="1" ht="21" customHeight="1" x14ac:dyDescent="0.4">
      <c r="B21" s="68" t="s">
        <v>297</v>
      </c>
      <c r="C21" s="88">
        <v>1595288</v>
      </c>
      <c r="D21" s="88">
        <f t="shared" si="2"/>
        <v>191116</v>
      </c>
      <c r="E21" s="81"/>
      <c r="F21" s="68" t="s">
        <v>298</v>
      </c>
      <c r="G21" s="88">
        <v>0</v>
      </c>
      <c r="H21" s="88">
        <f t="shared" si="3"/>
        <v>0</v>
      </c>
    </row>
    <row r="22" spans="2:11" s="31" customFormat="1" ht="21" customHeight="1" x14ac:dyDescent="0.4">
      <c r="B22" s="68" t="s">
        <v>299</v>
      </c>
      <c r="C22" s="88">
        <v>0</v>
      </c>
      <c r="D22" s="88">
        <f t="shared" si="2"/>
        <v>0</v>
      </c>
      <c r="E22" s="81"/>
      <c r="F22" s="68" t="s">
        <v>299</v>
      </c>
      <c r="G22" s="88">
        <v>410</v>
      </c>
      <c r="H22" s="88">
        <f t="shared" si="3"/>
        <v>4</v>
      </c>
    </row>
    <row r="23" spans="2:11" s="31" customFormat="1" ht="21" customHeight="1" x14ac:dyDescent="0.4">
      <c r="B23" s="68" t="s">
        <v>300</v>
      </c>
      <c r="C23" s="88">
        <v>0</v>
      </c>
      <c r="D23" s="88">
        <f t="shared" si="2"/>
        <v>0</v>
      </c>
      <c r="E23" s="81"/>
      <c r="F23" s="68" t="s">
        <v>300</v>
      </c>
      <c r="G23" s="88">
        <v>28500</v>
      </c>
      <c r="H23" s="88">
        <f t="shared" si="3"/>
        <v>279</v>
      </c>
    </row>
    <row r="24" spans="2:11" s="31" customFormat="1" ht="21" customHeight="1" x14ac:dyDescent="0.4">
      <c r="B24" s="68" t="s">
        <v>301</v>
      </c>
      <c r="C24" s="88">
        <v>534700</v>
      </c>
      <c r="D24" s="88">
        <f t="shared" si="2"/>
        <v>64057</v>
      </c>
      <c r="E24" s="81"/>
      <c r="F24" s="68" t="s">
        <v>301</v>
      </c>
      <c r="G24" s="88">
        <v>50000</v>
      </c>
      <c r="H24" s="88">
        <f t="shared" si="3"/>
        <v>490</v>
      </c>
    </row>
    <row r="25" spans="2:11" s="31" customFormat="1" ht="21" customHeight="1" x14ac:dyDescent="0.4">
      <c r="B25" s="68" t="s">
        <v>302</v>
      </c>
      <c r="C25" s="88">
        <v>149720</v>
      </c>
      <c r="D25" s="88">
        <f t="shared" si="2"/>
        <v>17936</v>
      </c>
      <c r="E25" s="81"/>
      <c r="F25" s="68" t="s">
        <v>302</v>
      </c>
      <c r="G25" s="88">
        <v>279630</v>
      </c>
      <c r="H25" s="88">
        <f t="shared" si="3"/>
        <v>2740</v>
      </c>
    </row>
    <row r="26" spans="2:11" s="31" customFormat="1" ht="21" customHeight="1" x14ac:dyDescent="0.4">
      <c r="B26" s="68" t="s">
        <v>303</v>
      </c>
      <c r="C26" s="88">
        <v>0</v>
      </c>
      <c r="D26" s="88">
        <f t="shared" si="2"/>
        <v>0</v>
      </c>
      <c r="E26" s="81"/>
      <c r="F26" s="68" t="s">
        <v>303</v>
      </c>
      <c r="G26" s="88">
        <v>14400</v>
      </c>
      <c r="H26" s="88">
        <f t="shared" si="3"/>
        <v>141</v>
      </c>
    </row>
    <row r="27" spans="2:11" s="31" customFormat="1" ht="21" customHeight="1" x14ac:dyDescent="0.4">
      <c r="B27" s="68" t="s">
        <v>304</v>
      </c>
      <c r="C27" s="88">
        <v>0</v>
      </c>
      <c r="D27" s="88">
        <f t="shared" si="2"/>
        <v>0</v>
      </c>
      <c r="E27" s="81"/>
      <c r="F27" s="68" t="s">
        <v>304</v>
      </c>
      <c r="G27" s="88">
        <v>100</v>
      </c>
      <c r="H27" s="88">
        <f t="shared" si="3"/>
        <v>1</v>
      </c>
    </row>
    <row r="28" spans="2:11" s="31" customFormat="1" ht="21" customHeight="1" x14ac:dyDescent="0.4">
      <c r="B28" s="68" t="s">
        <v>305</v>
      </c>
      <c r="C28" s="88">
        <v>20000</v>
      </c>
      <c r="D28" s="88">
        <f t="shared" si="2"/>
        <v>2396</v>
      </c>
      <c r="E28" s="81"/>
      <c r="F28" s="68" t="s">
        <v>305</v>
      </c>
      <c r="G28" s="88">
        <v>0</v>
      </c>
      <c r="H28" s="88">
        <f t="shared" si="3"/>
        <v>0</v>
      </c>
    </row>
    <row r="29" spans="2:11" s="31" customFormat="1" ht="21" customHeight="1" x14ac:dyDescent="0.4">
      <c r="B29" s="68" t="s">
        <v>306</v>
      </c>
      <c r="C29" s="88">
        <v>9298658</v>
      </c>
      <c r="D29" s="88">
        <f t="shared" si="2"/>
        <v>1113979</v>
      </c>
      <c r="E29" s="81"/>
      <c r="F29" s="68" t="s">
        <v>306</v>
      </c>
      <c r="G29" s="88">
        <v>640911</v>
      </c>
      <c r="H29" s="88">
        <f t="shared" si="3"/>
        <v>6281</v>
      </c>
    </row>
    <row r="30" spans="2:11" s="31" customFormat="1" ht="21" customHeight="1" x14ac:dyDescent="0.4">
      <c r="B30" s="68" t="s">
        <v>307</v>
      </c>
      <c r="C30" s="88">
        <v>43736863</v>
      </c>
      <c r="D30" s="88">
        <f t="shared" si="2"/>
        <v>5239676</v>
      </c>
      <c r="E30" s="81"/>
      <c r="F30" s="86" t="s">
        <v>307</v>
      </c>
      <c r="G30" s="88">
        <v>34892543</v>
      </c>
      <c r="H30" s="88">
        <f>ROUND(G30*$H$34,0)</f>
        <v>341947</v>
      </c>
      <c r="J30" s="89">
        <f>SUM(C16:C30)</f>
        <v>58261898</v>
      </c>
      <c r="K30" s="89">
        <f>SUM(G16:G30)</f>
        <v>36223607</v>
      </c>
    </row>
    <row r="31" spans="2:11" s="31" customFormat="1" ht="21" customHeight="1" thickBot="1" x14ac:dyDescent="0.45">
      <c r="B31" s="84" t="s">
        <v>278</v>
      </c>
      <c r="C31" s="90">
        <f>SUM(C8:C30)</f>
        <v>388620251</v>
      </c>
      <c r="D31" s="90">
        <f>SUM(D8:D30)</f>
        <v>46556706</v>
      </c>
      <c r="E31" s="81"/>
      <c r="F31" s="84" t="s">
        <v>278</v>
      </c>
      <c r="G31" s="90">
        <f>SUM(G8:G30)</f>
        <v>158906270</v>
      </c>
      <c r="H31" s="90">
        <f>SUM(H8:H30)</f>
        <v>1557281</v>
      </c>
    </row>
    <row r="32" spans="2:11" s="31" customFormat="1" ht="21" customHeight="1" thickTop="1" x14ac:dyDescent="0.4">
      <c r="B32" s="91" t="s">
        <v>223</v>
      </c>
      <c r="C32" s="92">
        <f>SUM(C6,C31)</f>
        <v>388620251</v>
      </c>
      <c r="D32" s="92">
        <f>SUM(D6,D31)</f>
        <v>46556706</v>
      </c>
      <c r="E32" s="81"/>
      <c r="F32" s="91" t="s">
        <v>223</v>
      </c>
      <c r="G32" s="92">
        <f>SUM(G6,G31)</f>
        <v>158906270</v>
      </c>
      <c r="H32" s="92">
        <f>SUM(H6,H31)</f>
        <v>1557281</v>
      </c>
    </row>
    <row r="33" spans="2:8" s="31" customFormat="1" ht="21" customHeight="1" x14ac:dyDescent="0.4">
      <c r="B33" s="71"/>
      <c r="C33" s="72"/>
      <c r="D33" s="72"/>
      <c r="E33" s="81"/>
      <c r="F33" s="73"/>
      <c r="G33" s="75"/>
      <c r="H33" s="93"/>
    </row>
    <row r="34" spans="2:8" s="31" customFormat="1" ht="21" customHeight="1" x14ac:dyDescent="0.4">
      <c r="B34" s="14"/>
      <c r="C34" s="94">
        <f>SUM(C19:C30)</f>
        <v>57641512</v>
      </c>
      <c r="D34" s="95">
        <v>0.11979999999999999</v>
      </c>
      <c r="E34" s="81"/>
      <c r="F34" s="81"/>
      <c r="G34" s="94">
        <f>SUM(G9:G14)</f>
        <v>122682663</v>
      </c>
      <c r="H34" s="96">
        <v>9.7999999999999997E-3</v>
      </c>
    </row>
    <row r="35" spans="2:8" s="31" customFormat="1" ht="21" customHeight="1" x14ac:dyDescent="0.4">
      <c r="B35" s="14"/>
      <c r="C35" s="76"/>
      <c r="E35" s="81"/>
      <c r="F35" s="14"/>
      <c r="G35" s="50"/>
      <c r="H35" s="50"/>
    </row>
    <row r="36" spans="2:8" ht="6.75" customHeight="1" x14ac:dyDescent="0.4">
      <c r="E36" s="73"/>
    </row>
    <row r="37" spans="2:8" ht="18.75" customHeight="1" x14ac:dyDescent="0.4">
      <c r="E37" s="73"/>
    </row>
    <row r="38" spans="2:8" x14ac:dyDescent="0.4">
      <c r="E38" s="31"/>
    </row>
  </sheetData>
  <phoneticPr fontId="10"/>
  <pageMargins left="0.59055118110236227" right="0.11811023622047245" top="0.59055118110236227" bottom="0.59055118110236227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2023-03-29T09:11:40Z</dcterms:modified>
</cp:coreProperties>
</file>